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6\11_財政係\03-03-03-04_地方公営企業決算統計\00_地方公営企業決算状況調査（通知・照会）\R7.1.23_公営企業に係る｢経営比較分析表｣（令和５年度決算）の分析等について\07_ホームページ公開（府提出用データ）\"/>
    </mc:Choice>
  </mc:AlternateContent>
  <xr:revisionPtr revIDLastSave="0" documentId="13_ncr:1_{804D816B-E920-47EB-995C-219610F1C41F}" xr6:coauthVersionLast="36" xr6:coauthVersionMax="36" xr10:uidLastSave="{00000000-0000-0000-0000-000000000000}"/>
  <workbookProtection workbookAlgorithmName="SHA-512" workbookHashValue="/HMwFrR+iDwSo66UGh74/GJ4v4bmzHrqXGdVJS6RgPRLn0Q14WvSHrSj3q/JcfwCcCFc1JrXiuUcpu+jyW8GzA==" workbookSaltValue="TRbfwBHSHJefUErH/szttA==" workbookSpinCount="100000" lockStructure="1"/>
  <bookViews>
    <workbookView xWindow="0" yWindow="0" windowWidth="23040" windowHeight="9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<sst xmlns="http://schemas.openxmlformats.org/spreadsheetml/2006/main" count="253" uniqueCount="117">
  <si>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</si>
  <si>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</si>
  <si>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</si>
  <si>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</si>
  <si>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</si>
  <si>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</si>
  <si>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</si>
  <si>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</si>
  <si>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</si>
  <si>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</si>
  <si>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</si>
  <si>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</si>
  <si>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</si>
  <si>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</si>
  <si>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</si>
  <si>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</si>
  <si>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</si>
  <si>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</si>
  <si>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</si>
  <si>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</si>
  <si>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</si>
  <si>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</si>
  <si>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</si>
  <si>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</si>
  <si>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</si>
  <si>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</si>
  <si>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</si>
  <si>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</si>
  <si>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</si>
  <si>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</si>
  <si>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</si>
  <si>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</si>
  <si>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</si>
  <si>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</si>
  <si>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</si>
  <si>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</si>
  <si>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</si>
  <si>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</si>
  <si>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</si>
  <si>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</si>
  <si>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</si>
  <si>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</si>
  <si>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</si>
  <si>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</si>
  <si>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</si>
  <si>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</si>
  <si>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</si>
  <si>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</si>
  <si>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</si>
  <si>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</si>
  <si>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</si>
  <si>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</si>
  <si>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</si>
  <si>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</si>
  <si>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</si>
  <si>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</si>
  <si>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</si>
  <si>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</si>
  <si>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</si>
  <si>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</si>
  <si>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</si>
  <si>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</si>
  <si>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</si>
  <si>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</si>
  <si>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</si>
  <si>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</si>
  <si>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</si>
  <si>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</si>
  <si>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</si>
  <si>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</si>
  <si>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</si>
  <si>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</si>
  <si>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</si>
  <si>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</si>
  <si>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</si>
  <si>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</si>
  <si>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</si>
  <si>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</si>
  <si>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</si>
  <si>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</si>
  <si>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</si>
  <si>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</si>
  <si>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</si>
  <si>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</si>
  <si>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</si>
  <si>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</si>
  <si>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</si>
  <si>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</si>
  <si>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</si>
  <si>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</si>
  <si>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</si>
  <si>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</si>
  <si>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</si>
  <si>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</si>
  <si>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</si>
  <si>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</si>
  <si>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</si>
  <si>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</si>
  <si>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</si>
  <si>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</si>
  <si>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</si>
  <si>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</si>
  <si>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</si>
  <si>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</si>
  <si>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</si>
  <si>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</si>
  <si>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</si>
  <si>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</si>
  <si>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</si>
  <si>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</si>
  <si>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</si>
  <si>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</si>
  <si>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</si>
  <si>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</si>
  <si>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平成4年に供用開始した処理場は令和5年度末に公共下水道への統合工事を完了した。他の処理施設の多くは20年以上が経過している中で、機械設備や電気設備の更新や修理が必要な時期を迎えることから、施設の維持管理計画を策定し、計画的に取り組んでいく必要がある。
　また、主要な設備の更新時期に来ている処理場においては、近隣の処理場との統合の費用を比較し、処理場の統合も検討する必要がある。</t>
    <rPh sb="23" eb="28">
      <t>コウキョウゲスイドウ</t>
    </rPh>
    <rPh sb="30" eb="32">
      <t>トウゴウ</t>
    </rPh>
    <rPh sb="32" eb="34">
      <t>コウジ</t>
    </rPh>
    <rPh sb="35" eb="37">
      <t>カンリョウ</t>
    </rPh>
    <phoneticPr fontId="4"/>
  </si>
  <si>
    <t>　人口減少による使用料収入の減少と施設の維持管理費の増加が見込まれることから、使用料の改定も検討していく必要がある。
　また、令和5年度に和田野処理区の集落排水処理施設の網野処理区の公共下水道への統合工事を完了し、令和6年4月から公共下水道事業において事業を行う。今後も汚水処理施設の大規模改修を見据えながら、経営の効率化のために、更なる施設の統合も検討していく必要がある。
　なお、令和2年4月より、地方公営企業（法適用）へ移行している。</t>
    <rPh sb="66" eb="68">
      <t>ネンド</t>
    </rPh>
    <rPh sb="100" eb="102">
      <t>コウジ</t>
    </rPh>
    <rPh sb="103" eb="105">
      <t>カンリョウ</t>
    </rPh>
    <rPh sb="107" eb="109">
      <t>レイワ</t>
    </rPh>
    <rPh sb="110" eb="111">
      <t>ネン</t>
    </rPh>
    <rPh sb="112" eb="113">
      <t>ガツ</t>
    </rPh>
    <rPh sb="115" eb="120">
      <t>コウキョウゲスイドウ</t>
    </rPh>
    <rPh sb="120" eb="122">
      <t>ジギョウ</t>
    </rPh>
    <rPh sb="126" eb="128">
      <t>ジギョウ</t>
    </rPh>
    <rPh sb="129" eb="130">
      <t>オコナ</t>
    </rPh>
    <phoneticPr fontId="4"/>
  </si>
  <si>
    <t>　農業集落排水処理事業は、市内に8処理区あり、令和5年度末での整備率は100％、水洗化率は89.2％である。
　平成23年度に最後の処理区の整備が完了した。水洗化率は、類似団体平均値とほぼ同数値となっている。
　人口減少と高齢化による水洗化人口の減少により、有収水量も減少してきており、施設の維持管理において一般会計からの繰入金に依存する状況となっている。
　償還が終了する企業債もあり、近年企業債残高は減少傾向にある。既借入企業債に加え建設改良工事において企業債を借りていることとにより、企業債残高対事業規模比率が類似団体平均と比較し高くなっており、経営の効率性の改善が必要である。</t>
    <rPh sb="94" eb="95">
      <t>ドウ</t>
    </rPh>
    <rPh sb="180" eb="182">
      <t>ショウカン</t>
    </rPh>
    <rPh sb="183" eb="185">
      <t>シュウリョウ</t>
    </rPh>
    <rPh sb="187" eb="190">
      <t>キギョウサイ</t>
    </rPh>
    <rPh sb="194" eb="196">
      <t>キンネン</t>
    </rPh>
    <rPh sb="196" eb="201">
      <t>キギョウサイザンダカ</t>
    </rPh>
    <rPh sb="202" eb="206">
      <t>ゲンショウケイコウ</t>
    </rPh>
    <rPh sb="217" eb="218">
      <t>クワ</t>
    </rPh>
    <rPh sb="219" eb="221">
      <t>ケンセツ</t>
    </rPh>
    <rPh sb="221" eb="223">
      <t>カイリョウ</t>
    </rPh>
    <rPh sb="223" eb="225">
      <t>コウジ</t>
    </rPh>
    <rPh sb="229" eb="232">
      <t>キギョウサイ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</si>
</sst>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0.02</c:v>
                </c:pt>
                <c:pt idx="2">
                  <c:v>0.02</c:v>
                </c:pt>
                <c:pt idx="3" formatCode="#,##0.00;&quot;△&quot;#,##0.00">
                  <c:v>0</c:v>
                </c:pt>
                <c:pt idx="4" formatCode="#,##0.00;&quot;△&quot;#,##0.00">
                  <c:v>0</c:v>
                </c:pt>
              </c:numCache>
            </c:numRef>
          </c:val>
          <c:extLst>
            <c:ext xmlns:c16="http://schemas.microsoft.com/office/drawing/2014/chart" uri="{C3380CC4-5D6E-409C-BE32-E72D297353CC}">
              <c16:uniqueId val="{00000000-C992-4E3A-8B9D-AD80EA62BE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0.01</c:v>
                </c:pt>
                <c:pt idx="4">
                  <c:v>0.02</c:v>
                </c:pt>
              </c:numCache>
            </c:numRef>
          </c:val>
          <c:smooth val="0"/>
          <c:extLst>
            <c:ext xmlns:c16="http://schemas.microsoft.com/office/drawing/2014/chart" uri="{C3380CC4-5D6E-409C-BE32-E72D297353CC}">
              <c16:uniqueId val="{00000001-C992-4E3A-8B9D-AD80EA62BE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637-4CCA-8818-6D6AD84DA5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52.9</c:v>
                </c:pt>
                <c:pt idx="4">
                  <c:v>52.63</c:v>
                </c:pt>
              </c:numCache>
            </c:numRef>
          </c:val>
          <c:smooth val="0"/>
          <c:extLst>
            <c:ext xmlns:c16="http://schemas.microsoft.com/office/drawing/2014/chart" uri="{C3380CC4-5D6E-409C-BE32-E72D297353CC}">
              <c16:uniqueId val="{00000001-2637-4CCA-8818-6D6AD84DA5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88.5</c:v>
                </c:pt>
                <c:pt idx="2">
                  <c:v>88.87</c:v>
                </c:pt>
                <c:pt idx="3">
                  <c:v>88.94</c:v>
                </c:pt>
                <c:pt idx="4">
                  <c:v>89.23</c:v>
                </c:pt>
              </c:numCache>
            </c:numRef>
          </c:val>
          <c:extLst>
            <c:ext xmlns:c16="http://schemas.microsoft.com/office/drawing/2014/chart" uri="{C3380CC4-5D6E-409C-BE32-E72D297353CC}">
              <c16:uniqueId val="{00000000-B950-41AD-8779-4F08B10A9A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90.3</c:v>
                </c:pt>
                <c:pt idx="4">
                  <c:v>90.32</c:v>
                </c:pt>
              </c:numCache>
            </c:numRef>
          </c:val>
          <c:smooth val="0"/>
          <c:extLst>
            <c:ext xmlns:c16="http://schemas.microsoft.com/office/drawing/2014/chart" uri="{C3380CC4-5D6E-409C-BE32-E72D297353CC}">
              <c16:uniqueId val="{00000001-B950-41AD-8779-4F08B10A9A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112.76</c:v>
                </c:pt>
                <c:pt idx="2">
                  <c:v>98.12</c:v>
                </c:pt>
                <c:pt idx="3">
                  <c:v>91.76</c:v>
                </c:pt>
                <c:pt idx="4">
                  <c:v>93.31</c:v>
                </c:pt>
              </c:numCache>
            </c:numRef>
          </c:val>
          <c:extLst>
            <c:ext xmlns:c16="http://schemas.microsoft.com/office/drawing/2014/chart" uri="{C3380CC4-5D6E-409C-BE32-E72D297353CC}">
              <c16:uniqueId val="{00000000-3713-4A43-B944-232DE3F398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101.91</c:v>
                </c:pt>
                <c:pt idx="4">
                  <c:v>103.07</c:v>
                </c:pt>
              </c:numCache>
            </c:numRef>
          </c:val>
          <c:smooth val="0"/>
          <c:extLst>
            <c:ext xmlns:c16="http://schemas.microsoft.com/office/drawing/2014/chart" uri="{C3380CC4-5D6E-409C-BE32-E72D297353CC}">
              <c16:uniqueId val="{00000001-3713-4A43-B944-232DE3F398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3.64</c:v>
                </c:pt>
                <c:pt idx="2">
                  <c:v>7.26</c:v>
                </c:pt>
                <c:pt idx="3">
                  <c:v>10.54</c:v>
                </c:pt>
                <c:pt idx="4">
                  <c:v>13.74</c:v>
                </c:pt>
              </c:numCache>
            </c:numRef>
          </c:val>
          <c:extLst>
            <c:ext xmlns:c16="http://schemas.microsoft.com/office/drawing/2014/chart" uri="{C3380CC4-5D6E-409C-BE32-E72D297353CC}">
              <c16:uniqueId val="{00000000-2D77-411B-A2B3-C80A7CB038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28.79</c:v>
                </c:pt>
                <c:pt idx="4">
                  <c:v>30.5</c:v>
                </c:pt>
              </c:numCache>
            </c:numRef>
          </c:val>
          <c:smooth val="0"/>
          <c:extLst>
            <c:ext xmlns:c16="http://schemas.microsoft.com/office/drawing/2014/chart" uri="{C3380CC4-5D6E-409C-BE32-E72D297353CC}">
              <c16:uniqueId val="{00000001-2D77-411B-A2B3-C80A7CB038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6E1-4C82-B122-0DA4C1A332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6E1-4C82-B122-0DA4C1A332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formatCode="#,##0.00;&quot;△&quot;#,##0.00;&quot;-&quot;">
                  <c:v>59.38</c:v>
                </c:pt>
              </c:numCache>
            </c:numRef>
          </c:val>
          <c:extLst>
            <c:ext xmlns:c16="http://schemas.microsoft.com/office/drawing/2014/chart" uri="{C3380CC4-5D6E-409C-BE32-E72D297353CC}">
              <c16:uniqueId val="{00000000-2B6A-4F2B-8C07-19FFEF4529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124.8</c:v>
                </c:pt>
                <c:pt idx="4">
                  <c:v>120.64</c:v>
                </c:pt>
              </c:numCache>
            </c:numRef>
          </c:val>
          <c:smooth val="0"/>
          <c:extLst>
            <c:ext xmlns:c16="http://schemas.microsoft.com/office/drawing/2014/chart" uri="{C3380CC4-5D6E-409C-BE32-E72D297353CC}">
              <c16:uniqueId val="{00000001-2B6A-4F2B-8C07-19FFEF4529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30.47</c:v>
                </c:pt>
                <c:pt idx="2">
                  <c:v>38.619999999999997</c:v>
                </c:pt>
                <c:pt idx="3">
                  <c:v>40.53</c:v>
                </c:pt>
                <c:pt idx="4">
                  <c:v>34.869999999999997</c:v>
                </c:pt>
              </c:numCache>
            </c:numRef>
          </c:val>
          <c:extLst>
            <c:ext xmlns:c16="http://schemas.microsoft.com/office/drawing/2014/chart" uri="{C3380CC4-5D6E-409C-BE32-E72D297353CC}">
              <c16:uniqueId val="{00000000-8900-4311-984E-D3869E69B6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35.42</c:v>
                </c:pt>
                <c:pt idx="4">
                  <c:v>39.82</c:v>
                </c:pt>
              </c:numCache>
            </c:numRef>
          </c:val>
          <c:smooth val="0"/>
          <c:extLst>
            <c:ext xmlns:c16="http://schemas.microsoft.com/office/drawing/2014/chart" uri="{C3380CC4-5D6E-409C-BE32-E72D297353CC}">
              <c16:uniqueId val="{00000001-8900-4311-984E-D3869E69B6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1437.24</c:v>
                </c:pt>
                <c:pt idx="2">
                  <c:v>1355.95</c:v>
                </c:pt>
                <c:pt idx="3">
                  <c:v>1243.83</c:v>
                </c:pt>
                <c:pt idx="4">
                  <c:v>1144.0999999999999</c:v>
                </c:pt>
              </c:numCache>
            </c:numRef>
          </c:val>
          <c:extLst>
            <c:ext xmlns:c16="http://schemas.microsoft.com/office/drawing/2014/chart" uri="{C3380CC4-5D6E-409C-BE32-E72D297353CC}">
              <c16:uniqueId val="{00000000-EFB0-470F-BD00-E2817B366E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718.49</c:v>
                </c:pt>
                <c:pt idx="4">
                  <c:v>743.31</c:v>
                </c:pt>
              </c:numCache>
            </c:numRef>
          </c:val>
          <c:smooth val="0"/>
          <c:extLst>
            <c:ext xmlns:c16="http://schemas.microsoft.com/office/drawing/2014/chart" uri="{C3380CC4-5D6E-409C-BE32-E72D297353CC}">
              <c16:uniqueId val="{00000001-EFB0-470F-BD00-E2817B366E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78.790000000000006</c:v>
                </c:pt>
                <c:pt idx="2">
                  <c:v>77.760000000000005</c:v>
                </c:pt>
                <c:pt idx="3">
                  <c:v>71.099999999999994</c:v>
                </c:pt>
                <c:pt idx="4">
                  <c:v>72.77</c:v>
                </c:pt>
              </c:numCache>
            </c:numRef>
          </c:val>
          <c:extLst>
            <c:ext xmlns:c16="http://schemas.microsoft.com/office/drawing/2014/chart" uri="{C3380CC4-5D6E-409C-BE32-E72D297353CC}">
              <c16:uniqueId val="{00000000-84A1-40F6-A1E7-219FE7DA28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61.82</c:v>
                </c:pt>
                <c:pt idx="4">
                  <c:v>61.15</c:v>
                </c:pt>
              </c:numCache>
            </c:numRef>
          </c:val>
          <c:smooth val="0"/>
          <c:extLst>
            <c:ext xmlns:c16="http://schemas.microsoft.com/office/drawing/2014/chart" uri="{C3380CC4-5D6E-409C-BE32-E72D297353CC}">
              <c16:uniqueId val="{00000001-84A1-40F6-A1E7-219FE7DA28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191.29</c:v>
                </c:pt>
                <c:pt idx="2">
                  <c:v>193.91</c:v>
                </c:pt>
                <c:pt idx="3">
                  <c:v>212.66</c:v>
                </c:pt>
                <c:pt idx="4">
                  <c:v>207.63</c:v>
                </c:pt>
              </c:numCache>
            </c:numRef>
          </c:val>
          <c:extLst>
            <c:ext xmlns:c16="http://schemas.microsoft.com/office/drawing/2014/chart" uri="{C3380CC4-5D6E-409C-BE32-E72D297353CC}">
              <c16:uniqueId val="{00000000-6605-40B6-9D09-110DF8F5C8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246.9</c:v>
                </c:pt>
                <c:pt idx="4">
                  <c:v>250.43</c:v>
                </c:pt>
              </c:numCache>
            </c:numRef>
          </c:val>
          <c:smooth val="0"/>
          <c:extLst>
            <c:ext xmlns:c16="http://schemas.microsoft.com/office/drawing/2014/chart" uri="{C3380CC4-5D6E-409C-BE32-E72D297353CC}">
              <c16:uniqueId val="{00000001-6605-40B6-9D09-110DF8F5C8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京丹後市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51031</v>
      </c>
      <c r="AM8" s="44"/>
      <c r="AN8" s="44"/>
      <c r="AO8" s="44"/>
      <c r="AP8" s="44"/>
      <c r="AQ8" s="44"/>
      <c r="AR8" s="44"/>
      <c r="AS8" s="44"/>
      <c r="AT8" s="45">
        <f>データ!T6</f>
        <v>501.44</v>
      </c>
      <c r="AU8" s="45"/>
      <c r="AV8" s="45"/>
      <c r="AW8" s="45"/>
      <c r="AX8" s="45"/>
      <c r="AY8" s="45"/>
      <c r="AZ8" s="45"/>
      <c r="BA8" s="45"/>
      <c r="BB8" s="45">
        <f>データ!U6</f>
        <v>101.77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72.58</v>
      </c>
      <c r="J10" s="45"/>
      <c r="K10" s="45"/>
      <c r="L10" s="45"/>
      <c r="M10" s="45"/>
      <c r="N10" s="45"/>
      <c r="O10" s="45"/>
      <c r="P10" s="45">
        <f>データ!P6</f>
        <v>11.73</v>
      </c>
      <c r="Q10" s="45"/>
      <c r="R10" s="45"/>
      <c r="S10" s="45"/>
      <c r="T10" s="45"/>
      <c r="U10" s="45"/>
      <c r="V10" s="45"/>
      <c r="W10" s="45">
        <f>データ!Q6</f>
        <v>101.95</v>
      </c>
      <c r="X10" s="45"/>
      <c r="Y10" s="45"/>
      <c r="Z10" s="45"/>
      <c r="AA10" s="45"/>
      <c r="AB10" s="45"/>
      <c r="AC10" s="45"/>
      <c r="AD10" s="44">
        <f>データ!R6</f>
        <v>3190</v>
      </c>
      <c r="AE10" s="44"/>
      <c r="AF10" s="44"/>
      <c r="AG10" s="44"/>
      <c r="AH10" s="44"/>
      <c r="AI10" s="44"/>
      <c r="AJ10" s="44"/>
      <c r="AK10" s="2"/>
      <c r="AL10" s="44">
        <f>データ!V6</f>
        <v>5933</v>
      </c>
      <c r="AM10" s="44"/>
      <c r="AN10" s="44"/>
      <c r="AO10" s="44"/>
      <c r="AP10" s="44"/>
      <c r="AQ10" s="44"/>
      <c r="AR10" s="44"/>
      <c r="AS10" s="44"/>
      <c r="AT10" s="45">
        <f>データ!W6</f>
        <v>2.83</v>
      </c>
      <c r="AU10" s="45"/>
      <c r="AV10" s="45"/>
      <c r="AW10" s="45"/>
      <c r="AX10" s="45"/>
      <c r="AY10" s="45"/>
      <c r="AZ10" s="45"/>
      <c r="BA10" s="45"/>
      <c r="BB10" s="45">
        <f>データ!X6</f>
        <v>2096.4699999999998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2hTnrIhCTWfj5GCCtywOO++OpewFJRzJYc+SI1EQVw0S9MHaFcRKqxMDQWGc9+G01Caey/7p/BATll3GAHXVg==" saltValue="RbeRHD7Dl2VMXjOSE7QV2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262129</v>
      </c>
      <c r="D6" s="19">
        <f t="shared" si="3"/>
        <v>46</v>
      </c>
      <c r="E6" s="19">
        <f t="shared" si="3"/>
        <v>17</v>
      </c>
      <c r="F6" s="19">
        <f t="shared" si="3"/>
        <v>5</v>
      </c>
      <c r="G6" s="19">
        <f t="shared" si="3"/>
        <v>0</v>
      </c>
      <c r="H6" s="19" t="str">
        <f t="shared" si="3"/>
        <v>京都府　京丹後市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72.58</v>
      </c>
      <c r="P6" s="20">
        <f t="shared" si="3"/>
        <v>11.73</v>
      </c>
      <c r="Q6" s="20">
        <f t="shared" si="3"/>
        <v>101.95</v>
      </c>
      <c r="R6" s="20">
        <f t="shared" si="3"/>
        <v>3190</v>
      </c>
      <c r="S6" s="20">
        <f t="shared" si="3"/>
        <v>51031</v>
      </c>
      <c r="T6" s="20">
        <f t="shared" si="3"/>
        <v>501.44</v>
      </c>
      <c r="U6" s="20">
        <f t="shared" si="3"/>
        <v>101.77</v>
      </c>
      <c r="V6" s="20">
        <f t="shared" si="3"/>
        <v>5933</v>
      </c>
      <c r="W6" s="20">
        <f t="shared" si="3"/>
        <v>2.83</v>
      </c>
      <c r="X6" s="20">
        <f t="shared" si="3"/>
        <v>2096.4699999999998</v>
      </c>
      <c r="Y6" s="21" t="str">
        <f>IF(Y7="",NA(),Y7)</f>
        <v>-</v>
      </c>
      <c r="Z6" s="21">
        <f t="shared" ref="Z6:AH6" si="4">IF(Z7="",NA(),Z7)</f>
        <v>112.76</v>
      </c>
      <c r="AA6" s="21">
        <f t="shared" si="4"/>
        <v>98.12</v>
      </c>
      <c r="AB6" s="21">
        <f t="shared" si="4"/>
        <v>91.76</v>
      </c>
      <c r="AC6" s="21">
        <f t="shared" si="4"/>
        <v>93.31</v>
      </c>
      <c r="AD6" s="21" t="str">
        <f t="shared" si="4"/>
        <v>-</v>
      </c>
      <c r="AE6" s="21">
        <f t="shared" si="4"/>
        <v>106.37</v>
      </c>
      <c r="AF6" s="21">
        <f t="shared" si="4"/>
        <v>106.07</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1">
        <f t="shared" si="5"/>
        <v>59.38</v>
      </c>
      <c r="AO6" s="21" t="str">
        <f t="shared" si="5"/>
        <v>-</v>
      </c>
      <c r="AP6" s="21">
        <f t="shared" si="5"/>
        <v>139.02000000000001</v>
      </c>
      <c r="AQ6" s="21">
        <f t="shared" si="5"/>
        <v>132.04</v>
      </c>
      <c r="AR6" s="21">
        <f t="shared" si="5"/>
        <v>124.8</v>
      </c>
      <c r="AS6" s="21">
        <f t="shared" si="5"/>
        <v>120.64</v>
      </c>
      <c r="AT6" s="20" t="str">
        <f>IF(AT7="","",IF(AT7="-","【-】","【"&amp;SUBSTITUTE(TEXT(AT7,"#,##0.00"),"-","△")&amp;"】"))</f>
        <v>【124.06】</v>
      </c>
      <c r="AU6" s="21" t="str">
        <f>IF(AU7="",NA(),AU7)</f>
        <v>-</v>
      </c>
      <c r="AV6" s="21">
        <f t="shared" ref="AV6:BD6" si="6">IF(AV7="",NA(),AV7)</f>
        <v>30.47</v>
      </c>
      <c r="AW6" s="21">
        <f t="shared" si="6"/>
        <v>38.619999999999997</v>
      </c>
      <c r="AX6" s="21">
        <f t="shared" si="6"/>
        <v>40.53</v>
      </c>
      <c r="AY6" s="21">
        <f t="shared" si="6"/>
        <v>34.869999999999997</v>
      </c>
      <c r="AZ6" s="21" t="str">
        <f t="shared" si="6"/>
        <v>-</v>
      </c>
      <c r="BA6" s="21">
        <f t="shared" si="6"/>
        <v>29.13</v>
      </c>
      <c r="BB6" s="21">
        <f t="shared" si="6"/>
        <v>35.69</v>
      </c>
      <c r="BC6" s="21">
        <f t="shared" si="6"/>
        <v>35.42</v>
      </c>
      <c r="BD6" s="21">
        <f t="shared" si="6"/>
        <v>39.82</v>
      </c>
      <c r="BE6" s="20" t="str">
        <f>IF(BE7="","",IF(BE7="-","【-】","【"&amp;SUBSTITUTE(TEXT(BE7,"#,##0.00"),"-","△")&amp;"】"))</f>
        <v>【42.02】</v>
      </c>
      <c r="BF6" s="21" t="str">
        <f>IF(BF7="",NA(),BF7)</f>
        <v>-</v>
      </c>
      <c r="BG6" s="21">
        <f t="shared" ref="BG6:BO6" si="7">IF(BG7="",NA(),BG7)</f>
        <v>1437.24</v>
      </c>
      <c r="BH6" s="21">
        <f t="shared" si="7"/>
        <v>1355.95</v>
      </c>
      <c r="BI6" s="21">
        <f t="shared" si="7"/>
        <v>1243.83</v>
      </c>
      <c r="BJ6" s="21">
        <f t="shared" si="7"/>
        <v>1144.0999999999999</v>
      </c>
      <c r="BK6" s="21" t="str">
        <f t="shared" si="7"/>
        <v>-</v>
      </c>
      <c r="BL6" s="21">
        <f t="shared" si="7"/>
        <v>867.83</v>
      </c>
      <c r="BM6" s="21">
        <f t="shared" si="7"/>
        <v>791.76</v>
      </c>
      <c r="BN6" s="21">
        <f t="shared" si="7"/>
        <v>718.49</v>
      </c>
      <c r="BO6" s="21">
        <f t="shared" si="7"/>
        <v>743.31</v>
      </c>
      <c r="BP6" s="20" t="str">
        <f>IF(BP7="","",IF(BP7="-","【-】","【"&amp;SUBSTITUTE(TEXT(BP7,"#,##0.00"),"-","△")&amp;"】"))</f>
        <v>【785.10】</v>
      </c>
      <c r="BQ6" s="21" t="str">
        <f>IF(BQ7="",NA(),BQ7)</f>
        <v>-</v>
      </c>
      <c r="BR6" s="21">
        <f t="shared" ref="BR6:BZ6" si="8">IF(BR7="",NA(),BR7)</f>
        <v>78.790000000000006</v>
      </c>
      <c r="BS6" s="21">
        <f t="shared" si="8"/>
        <v>77.760000000000005</v>
      </c>
      <c r="BT6" s="21">
        <f t="shared" si="8"/>
        <v>71.099999999999994</v>
      </c>
      <c r="BU6" s="21">
        <f t="shared" si="8"/>
        <v>72.77</v>
      </c>
      <c r="BV6" s="21" t="str">
        <f t="shared" si="8"/>
        <v>-</v>
      </c>
      <c r="BW6" s="21">
        <f t="shared" si="8"/>
        <v>57.08</v>
      </c>
      <c r="BX6" s="21">
        <f t="shared" si="8"/>
        <v>56.26</v>
      </c>
      <c r="BY6" s="21">
        <f t="shared" si="8"/>
        <v>61.82</v>
      </c>
      <c r="BZ6" s="21">
        <f t="shared" si="8"/>
        <v>61.15</v>
      </c>
      <c r="CA6" s="20" t="str">
        <f>IF(CA7="","",IF(CA7="-","【-】","【"&amp;SUBSTITUTE(TEXT(CA7,"#,##0.00"),"-","△")&amp;"】"))</f>
        <v>【56.93】</v>
      </c>
      <c r="CB6" s="21" t="str">
        <f>IF(CB7="",NA(),CB7)</f>
        <v>-</v>
      </c>
      <c r="CC6" s="21">
        <f t="shared" ref="CC6:CK6" si="9">IF(CC7="",NA(),CC7)</f>
        <v>191.29</v>
      </c>
      <c r="CD6" s="21">
        <f t="shared" si="9"/>
        <v>193.91</v>
      </c>
      <c r="CE6" s="21">
        <f t="shared" si="9"/>
        <v>212.66</v>
      </c>
      <c r="CF6" s="21">
        <f t="shared" si="9"/>
        <v>207.63</v>
      </c>
      <c r="CG6" s="21" t="str">
        <f t="shared" si="9"/>
        <v>-</v>
      </c>
      <c r="CH6" s="21">
        <f t="shared" si="9"/>
        <v>274.99</v>
      </c>
      <c r="CI6" s="21">
        <f t="shared" si="9"/>
        <v>282.08999999999997</v>
      </c>
      <c r="CJ6" s="21">
        <f t="shared" si="9"/>
        <v>246.9</v>
      </c>
      <c r="CK6" s="21">
        <f t="shared" si="9"/>
        <v>250.43</v>
      </c>
      <c r="CL6" s="20" t="str">
        <f>IF(CL7="","",IF(CL7="-","【-】","【"&amp;SUBSTITUTE(TEXT(CL7,"#,##0.00"),"-","△")&amp;"】"))</f>
        <v>【271.15】</v>
      </c>
      <c r="CM6" s="21" t="str">
        <f>IF(CM7="",NA(),CM7)</f>
        <v>-</v>
      </c>
      <c r="CN6" s="21">
        <f t="shared" ref="CN6:CV6" si="10">IF(CN7="",NA(),CN7)</f>
        <v>55.9</v>
      </c>
      <c r="CO6" s="20">
        <f t="shared" si="10"/>
        <v>0</v>
      </c>
      <c r="CP6" s="20">
        <f t="shared" si="10"/>
        <v>0</v>
      </c>
      <c r="CQ6" s="20">
        <f t="shared" si="10"/>
        <v>0</v>
      </c>
      <c r="CR6" s="21" t="str">
        <f t="shared" si="10"/>
        <v>-</v>
      </c>
      <c r="CS6" s="21">
        <f t="shared" si="10"/>
        <v>54.83</v>
      </c>
      <c r="CT6" s="21">
        <f t="shared" si="10"/>
        <v>66.53</v>
      </c>
      <c r="CU6" s="21">
        <f t="shared" si="10"/>
        <v>52.9</v>
      </c>
      <c r="CV6" s="21">
        <f t="shared" si="10"/>
        <v>52.63</v>
      </c>
      <c r="CW6" s="20" t="str">
        <f>IF(CW7="","",IF(CW7="-","【-】","【"&amp;SUBSTITUTE(TEXT(CW7,"#,##0.00"),"-","△")&amp;"】"))</f>
        <v>【49.87】</v>
      </c>
      <c r="CX6" s="21" t="str">
        <f>IF(CX7="",NA(),CX7)</f>
        <v>-</v>
      </c>
      <c r="CY6" s="21">
        <f t="shared" ref="CY6:DG6" si="11">IF(CY7="",NA(),CY7)</f>
        <v>88.5</v>
      </c>
      <c r="CZ6" s="21">
        <f t="shared" si="11"/>
        <v>88.87</v>
      </c>
      <c r="DA6" s="21">
        <f t="shared" si="11"/>
        <v>88.94</v>
      </c>
      <c r="DB6" s="21">
        <f t="shared" si="11"/>
        <v>89.23</v>
      </c>
      <c r="DC6" s="21" t="str">
        <f t="shared" si="11"/>
        <v>-</v>
      </c>
      <c r="DD6" s="21">
        <f t="shared" si="11"/>
        <v>84.7</v>
      </c>
      <c r="DE6" s="21">
        <f t="shared" si="11"/>
        <v>84.67</v>
      </c>
      <c r="DF6" s="21">
        <f t="shared" si="11"/>
        <v>90.3</v>
      </c>
      <c r="DG6" s="21">
        <f t="shared" si="11"/>
        <v>90.32</v>
      </c>
      <c r="DH6" s="20" t="str">
        <f>IF(DH7="","",IF(DH7="-","【-】","【"&amp;SUBSTITUTE(TEXT(DH7,"#,##0.00"),"-","△")&amp;"】"))</f>
        <v>【87.54】</v>
      </c>
      <c r="DI6" s="21" t="str">
        <f>IF(DI7="",NA(),DI7)</f>
        <v>-</v>
      </c>
      <c r="DJ6" s="21">
        <f t="shared" ref="DJ6:DR6" si="12">IF(DJ7="",NA(),DJ7)</f>
        <v>3.64</v>
      </c>
      <c r="DK6" s="21">
        <f t="shared" si="12"/>
        <v>7.26</v>
      </c>
      <c r="DL6" s="21">
        <f t="shared" si="12"/>
        <v>10.54</v>
      </c>
      <c r="DM6" s="21">
        <f t="shared" si="12"/>
        <v>13.74</v>
      </c>
      <c r="DN6" s="21" t="str">
        <f t="shared" si="12"/>
        <v>-</v>
      </c>
      <c r="DO6" s="21">
        <f t="shared" si="12"/>
        <v>20.34</v>
      </c>
      <c r="DP6" s="21">
        <f t="shared" si="12"/>
        <v>21.85</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1">
        <f t="shared" ref="EF6:EN6" si="14">IF(EF7="",NA(),EF7)</f>
        <v>0.02</v>
      </c>
      <c r="EG6" s="21">
        <f t="shared" si="14"/>
        <v>0.02</v>
      </c>
      <c r="EH6" s="20">
        <f t="shared" si="14"/>
        <v>0</v>
      </c>
      <c r="EI6" s="20">
        <f t="shared" si="14"/>
        <v>0</v>
      </c>
      <c r="EJ6" s="21" t="str">
        <f t="shared" si="14"/>
        <v>-</v>
      </c>
      <c r="EK6" s="21">
        <f t="shared" si="14"/>
        <v>0.25</v>
      </c>
      <c r="EL6" s="21">
        <f t="shared" si="14"/>
        <v>0.05</v>
      </c>
      <c r="EM6" s="21">
        <f t="shared" si="14"/>
        <v>0.01</v>
      </c>
      <c r="EN6" s="21">
        <f t="shared" si="14"/>
        <v>0.02</v>
      </c>
      <c r="EO6" s="20" t="str">
        <f>IF(EO7="","",IF(EO7="-","【-】","【"&amp;SUBSTITUTE(TEXT(EO7,"#,##0.00"),"-","△")&amp;"】"))</f>
        <v>【0.02】</v>
      </c>
    </row>
    <row r="7" spans="1:148" s="22" customFormat="1" x14ac:dyDescent="0.15">
      <c r="A7" s="14"/>
      <c r="B7" s="23">
        <v>2023</v>
      </c>
      <c r="C7" s="23">
        <v>262129</v>
      </c>
      <c r="D7" s="23">
        <v>46</v>
      </c>
      <c r="E7" s="23">
        <v>17</v>
      </c>
      <c r="F7" s="23">
        <v>5</v>
      </c>
      <c r="G7" s="23">
        <v>0</v>
      </c>
      <c r="H7" s="23" t="s">
        <v>96</v>
      </c>
      <c r="I7" s="23" t="s">
        <v>97</v>
      </c>
      <c r="J7" s="23" t="s">
        <v>98</v>
      </c>
      <c r="K7" s="23" t="s">
        <v>99</v>
      </c>
      <c r="L7" s="23" t="s">
        <v>100</v>
      </c>
      <c r="M7" s="23" t="s">
        <v>101</v>
      </c>
      <c r="N7" s="24" t="s">
        <v>102</v>
      </c>
      <c r="O7" s="24">
        <v>72.58</v>
      </c>
      <c r="P7" s="24">
        <v>11.73</v>
      </c>
      <c r="Q7" s="24">
        <v>101.95</v>
      </c>
      <c r="R7" s="24">
        <v>3190</v>
      </c>
      <c r="S7" s="24">
        <v>51031</v>
      </c>
      <c r="T7" s="24">
        <v>501.44</v>
      </c>
      <c r="U7" s="24">
        <v>101.77</v>
      </c>
      <c r="V7" s="24">
        <v>5933</v>
      </c>
      <c r="W7" s="24">
        <v>2.83</v>
      </c>
      <c r="X7" s="24">
        <v>2096.4699999999998</v>
      </c>
      <c r="Y7" s="24" t="s">
        <v>102</v>
      </c>
      <c r="Z7" s="24">
        <v>112.76</v>
      </c>
      <c r="AA7" s="24">
        <v>98.12</v>
      </c>
      <c r="AB7" s="24">
        <v>91.76</v>
      </c>
      <c r="AC7" s="24">
        <v>93.31</v>
      </c>
      <c r="AD7" s="24" t="s">
        <v>102</v>
      </c>
      <c r="AE7" s="24">
        <v>106.37</v>
      </c>
      <c r="AF7" s="24">
        <v>106.07</v>
      </c>
      <c r="AG7" s="24">
        <v>101.91</v>
      </c>
      <c r="AH7" s="24">
        <v>103.07</v>
      </c>
      <c r="AI7" s="24">
        <v>104.44</v>
      </c>
      <c r="AJ7" s="24" t="s">
        <v>102</v>
      </c>
      <c r="AK7" s="24">
        <v>0</v>
      </c>
      <c r="AL7" s="24">
        <v>0</v>
      </c>
      <c r="AM7" s="24">
        <v>0</v>
      </c>
      <c r="AN7" s="24">
        <v>59.38</v>
      </c>
      <c r="AO7" s="24" t="s">
        <v>102</v>
      </c>
      <c r="AP7" s="24">
        <v>139.02000000000001</v>
      </c>
      <c r="AQ7" s="24">
        <v>132.04</v>
      </c>
      <c r="AR7" s="24">
        <v>124.8</v>
      </c>
      <c r="AS7" s="24">
        <v>120.64</v>
      </c>
      <c r="AT7" s="24">
        <v>124.06</v>
      </c>
      <c r="AU7" s="24" t="s">
        <v>102</v>
      </c>
      <c r="AV7" s="24">
        <v>30.47</v>
      </c>
      <c r="AW7" s="24">
        <v>38.619999999999997</v>
      </c>
      <c r="AX7" s="24">
        <v>40.53</v>
      </c>
      <c r="AY7" s="24">
        <v>34.869999999999997</v>
      </c>
      <c r="AZ7" s="24" t="s">
        <v>102</v>
      </c>
      <c r="BA7" s="24">
        <v>29.13</v>
      </c>
      <c r="BB7" s="24">
        <v>35.69</v>
      </c>
      <c r="BC7" s="24">
        <v>35.42</v>
      </c>
      <c r="BD7" s="24">
        <v>39.82</v>
      </c>
      <c r="BE7" s="24">
        <v>42.02</v>
      </c>
      <c r="BF7" s="24" t="s">
        <v>102</v>
      </c>
      <c r="BG7" s="24">
        <v>1437.24</v>
      </c>
      <c r="BH7" s="24">
        <v>1355.95</v>
      </c>
      <c r="BI7" s="24">
        <v>1243.83</v>
      </c>
      <c r="BJ7" s="24">
        <v>1144.0999999999999</v>
      </c>
      <c r="BK7" s="24" t="s">
        <v>102</v>
      </c>
      <c r="BL7" s="24">
        <v>867.83</v>
      </c>
      <c r="BM7" s="24">
        <v>791.76</v>
      </c>
      <c r="BN7" s="24">
        <v>718.49</v>
      </c>
      <c r="BO7" s="24">
        <v>743.31</v>
      </c>
      <c r="BP7" s="24">
        <v>785.1</v>
      </c>
      <c r="BQ7" s="24" t="s">
        <v>102</v>
      </c>
      <c r="BR7" s="24">
        <v>78.790000000000006</v>
      </c>
      <c r="BS7" s="24">
        <v>77.760000000000005</v>
      </c>
      <c r="BT7" s="24">
        <v>71.099999999999994</v>
      </c>
      <c r="BU7" s="24">
        <v>72.77</v>
      </c>
      <c r="BV7" s="24" t="s">
        <v>102</v>
      </c>
      <c r="BW7" s="24">
        <v>57.08</v>
      </c>
      <c r="BX7" s="24">
        <v>56.26</v>
      </c>
      <c r="BY7" s="24">
        <v>61.82</v>
      </c>
      <c r="BZ7" s="24">
        <v>61.15</v>
      </c>
      <c r="CA7" s="24">
        <v>56.93</v>
      </c>
      <c r="CB7" s="24" t="s">
        <v>102</v>
      </c>
      <c r="CC7" s="24">
        <v>191.29</v>
      </c>
      <c r="CD7" s="24">
        <v>193.91</v>
      </c>
      <c r="CE7" s="24">
        <v>212.66</v>
      </c>
      <c r="CF7" s="24">
        <v>207.63</v>
      </c>
      <c r="CG7" s="24" t="s">
        <v>102</v>
      </c>
      <c r="CH7" s="24">
        <v>274.99</v>
      </c>
      <c r="CI7" s="24">
        <v>282.08999999999997</v>
      </c>
      <c r="CJ7" s="24">
        <v>246.9</v>
      </c>
      <c r="CK7" s="24">
        <v>250.43</v>
      </c>
      <c r="CL7" s="24">
        <v>271.14999999999998</v>
      </c>
      <c r="CM7" s="24" t="s">
        <v>102</v>
      </c>
      <c r="CN7" s="24">
        <v>55.9</v>
      </c>
      <c r="CO7" s="24">
        <v>0</v>
      </c>
      <c r="CP7" s="24">
        <v>0</v>
      </c>
      <c r="CQ7" s="24">
        <v>0</v>
      </c>
      <c r="CR7" s="24" t="s">
        <v>102</v>
      </c>
      <c r="CS7" s="24">
        <v>54.83</v>
      </c>
      <c r="CT7" s="24">
        <v>66.53</v>
      </c>
      <c r="CU7" s="24">
        <v>52.9</v>
      </c>
      <c r="CV7" s="24">
        <v>52.63</v>
      </c>
      <c r="CW7" s="24">
        <v>49.87</v>
      </c>
      <c r="CX7" s="24" t="s">
        <v>102</v>
      </c>
      <c r="CY7" s="24">
        <v>88.5</v>
      </c>
      <c r="CZ7" s="24">
        <v>88.87</v>
      </c>
      <c r="DA7" s="24">
        <v>88.94</v>
      </c>
      <c r="DB7" s="24">
        <v>89.23</v>
      </c>
      <c r="DC7" s="24" t="s">
        <v>102</v>
      </c>
      <c r="DD7" s="24">
        <v>84.7</v>
      </c>
      <c r="DE7" s="24">
        <v>84.67</v>
      </c>
      <c r="DF7" s="24">
        <v>90.3</v>
      </c>
      <c r="DG7" s="24">
        <v>90.32</v>
      </c>
      <c r="DH7" s="24">
        <v>87.54</v>
      </c>
      <c r="DI7" s="24" t="s">
        <v>102</v>
      </c>
      <c r="DJ7" s="24">
        <v>3.64</v>
      </c>
      <c r="DK7" s="24">
        <v>7.26</v>
      </c>
      <c r="DL7" s="24">
        <v>10.54</v>
      </c>
      <c r="DM7" s="24">
        <v>13.74</v>
      </c>
      <c r="DN7" s="24" t="s">
        <v>102</v>
      </c>
      <c r="DO7" s="24">
        <v>20.34</v>
      </c>
      <c r="DP7" s="24">
        <v>21.85</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0.02</v>
      </c>
      <c r="EG7" s="24">
        <v>0.02</v>
      </c>
      <c r="EH7" s="24">
        <v>0</v>
      </c>
      <c r="EI7" s="24">
        <v>0</v>
      </c>
      <c r="EJ7" s="24" t="s">
        <v>102</v>
      </c>
      <c r="EK7" s="24">
        <v>0.25</v>
      </c>
      <c r="EL7" s="24">
        <v>0.05</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2025-01-31T02:03:36Z</cp:lastPrinted>
  <dcterms:created xsi:type="dcterms:W3CDTF">2025-01-24T07:19:02Z</dcterms:created>
  <dcterms:modified xsi:type="dcterms:W3CDTF">2025-03-03T12:20:37Z</dcterms:modified>
  <cp:category/>
</cp:coreProperties>
</file>