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7280" windowHeight="13005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E22" i="5" l="1"/>
  <c r="AE63" i="5" s="1"/>
  <c r="AD39" i="5"/>
  <c r="AD8" i="5"/>
  <c r="Q9" i="8"/>
  <c r="Q29" i="8" s="1"/>
  <c r="Q52" i="8" s="1"/>
  <c r="Q55" i="8" s="1"/>
  <c r="Q60" i="8" s="1"/>
  <c r="W13" i="7"/>
  <c r="U13" i="7" s="1"/>
  <c r="R8" i="6"/>
  <c r="R7" i="6" s="1"/>
  <c r="R31" i="6" s="1"/>
  <c r="R41" i="6" s="1"/>
  <c r="AD7" i="5" l="1"/>
  <c r="AD63" i="5" s="1"/>
  <c r="W22" i="7"/>
  <c r="U22" i="7" s="1"/>
</calcChain>
</file>

<file path=xl/sharedStrings.xml><?xml version="1.0" encoding="utf-8"?>
<sst xmlns="http://schemas.openxmlformats.org/spreadsheetml/2006/main" count="509" uniqueCount="348">
  <si>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</si>
  <si>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</si>
  <si>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</si>
  <si>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</si>
  <si>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</si>
  <si>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</si>
  <si>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</si>
  <si>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</si>
  <si>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</si>
  <si>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</si>
  <si>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</si>
  <si>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</si>
  <si>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</si>
  <si>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</si>
  <si>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</si>
  <si>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</si>
  <si>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</si>
  <si>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</si>
  <si>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</si>
  <si>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</si>
  <si>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</si>
  <si>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</si>
  <si>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</si>
  <si>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</si>
  <si>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</si>
  <si>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</si>
  <si>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</si>
  <si>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</si>
  <si>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</si>
  <si>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</si>
  <si>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</si>
  <si>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</si>
  <si>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</si>
  <si>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</si>
  <si>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</si>
  <si>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</si>
  <si>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</si>
  <si>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</si>
  <si>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</si>
  <si>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</si>
  <si>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</si>
  <si>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</si>
  <si>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</si>
  <si>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</si>
  <si>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</si>
  <si>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</si>
  <si>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</si>
  <si>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</si>
  <si>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</si>
  <si>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</si>
  <si>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</si>
  <si>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</si>
  <si>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</si>
  <si>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</si>
  <si>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</si>
  <si>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</si>
  <si>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</si>
  <si>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</si>
  <si>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</si>
  <si>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</si>
  <si>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</si>
  <si>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</si>
  <si>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</si>
  <si>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</si>
  <si>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</si>
  <si>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</si>
  <si>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</si>
  <si>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</si>
  <si>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</si>
  <si>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</si>
  <si>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</si>
  <si>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</si>
  <si>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</si>
  <si>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</si>
  <si>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</si>
  <si>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</si>
  <si>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</si>
  <si>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</si>
  <si>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</si>
  <si>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</si>
  <si>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</si>
  <si>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</si>
  <si>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</si>
  <si>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</si>
  <si>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</si>
  <si>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</si>
  <si>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</si>
  <si>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</si>
  <si>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</si>
  <si>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</si>
  <si>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</si>
  <si>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</si>
  <si>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</si>
  <si>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</si>
  <si>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</si>
  <si>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</si>
  <si>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</si>
  <si>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</si>
  <si>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</si>
  <si>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</si>
  <si>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</si>
  <si>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</si>
  <si>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</si>
  <si>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</si>
  <si>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</si>
  <si>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</si>
  <si>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</si>
  <si>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</si>
  <si>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</si>
  <si>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</si>
  <si>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</si>
  <si>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</si>
  <si>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</si>
  <si>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</si>
  <si>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</si>
  <si>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</si>
  <si>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</si>
  <si>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</si>
  <si>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</si>
  <si>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</si>
  <si>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</si>
  <si>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</si>
  <si>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</si>
  <si>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</si>
  <si>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</si>
  <si>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</si>
  <si>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</si>
  <si>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</si>
  <si>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</si>
  <si>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</si>
  <si>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</si>
  <si>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</si>
  <si>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</si>
  <si>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</si>
  <si>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</si>
  <si>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</si>
  <si>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</si>
  <si>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</si>
  <si>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</si>
  <si>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</si>
  <si>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</si>
  <si>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</si>
  <si>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</si>
  <si>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</si>
  <si>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</si>
  <si>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</si>
  <si>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</si>
  <si>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</si>
  <si>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</si>
  <si>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</si>
  <si>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</si>
  <si>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</si>
  <si>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</si>
  <si>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</si>
  <si>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</si>
  <si>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</si>
  <si>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</si>
  <si>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</si>
  <si>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</si>
  <si>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</si>
  <si>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</si>
  <si>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</si>
  <si>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</si>
  <si>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</si>
  <si>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</si>
  <si>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</si>
  <si>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</si>
  <si>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</si>
  <si>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</si>
  <si>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</si>
  <si>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</si>
  <si>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</si>
  <si>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</si>
  <si>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</si>
  <si>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</si>
  <si>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</si>
  <si>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</si>
  <si>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</si>
  <si>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</si>
  <si>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</si>
  <si>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</si>
  <si>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</si>
  <si>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</si>
  <si>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</si>
  <si>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</si>
  <si>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</si>
  <si>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</si>
  <si>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</si>
  <si>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</si>
  <si>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</si>
  <si>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</si>
  <si>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</si>
  <si>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</si>
  <si>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</si>
  <si>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</si>
  <si>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</si>
  <si>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</si>
  <si>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</si>
  <si>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</si>
  <si>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</si>
  <si>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</si>
  <si>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</si>
  <si>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</si>
  <si>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</si>
  <si>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</si>
  <si>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</si>
  <si>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</si>
  <si>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</si>
  <si>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</si>
  <si>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</si>
  <si>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</si>
  <si>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</si>
  <si>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</si>
  <si>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</si>
  <si>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</si>
  <si>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</si>
  <si>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</si>
  <si>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</si>
  <si>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</si>
  <si>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</si>
  <si>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</si>
  <si>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</si>
  <si>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</si>
  <si>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</si>
  <si>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</si>
  <si>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</si>
  <si>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</si>
  <si>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</si>
  <si>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</si>
  <si>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</si>
  <si>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</si>
  <si>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</si>
  <si>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</si>
  <si>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</si>
  <si>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</si>
  <si>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</si>
  <si>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</si>
  <si>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</si>
  <si>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</si>
  <si>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</si>
  <si>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</si>
  <si>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</si>
  <si>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</si>
  <si>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</si>
  <si>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</si>
  <si>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</si>
  <si>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</si>
  <si>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</si>
  <si>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</si>
  <si>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</si>
  <si>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</si>
  <si>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</si>
  <si>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</si>
  <si>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</si>
  <si>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</si>
  <si>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</si>
  <si>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</si>
  <si>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</si>
  <si>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</si>
  <si>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</si>
  <si>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</si>
  <si>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</si>
  <si>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</si>
  <si>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</si>
  <si>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</si>
  <si>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</si>
  <si>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</si>
  <si>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</si>
  <si>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</si>
  <si>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</si>
  <si>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</si>
  <si>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</si>
  <si>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</si>
  <si>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</si>
  <si>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</si>
  <si>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</si>
  <si>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</si>
  <si>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</si>
  <si>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</si>
  <si>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</si>
  <si>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</si>
  <si>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</si>
  <si>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</si>
  <si>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</si>
  <si>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</si>
  <si>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</si>
  <si>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</si>
  <si>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</si>
  <si>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</si>
  <si>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</si>
  <si>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</si>
  <si>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</si>
  <si>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</si>
  <si>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</si>
  <si>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</si>
  <si>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</si>
  <si>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</si>
  <si>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</si>
  <si>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</si>
  <si>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</si>
  <si>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</si>
  <si>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</si>
  <si>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</si>
  <si>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</si>
  <si>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</si>
  <si>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</si>
  <si>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</si>
  <si>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</si>
  <si>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</si>
  <si>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</si>
  <si>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</si>
  <si>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</si>
  <si>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</si>
  <si>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</si>
  <si>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</si>
  <si>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</si>
  <si>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</si>
  <si>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</si>
  <si>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</si>
  <si>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</si>
  <si>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</si>
  <si>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</si>
  <si>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</si>
  <si>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</si>
  <si>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</si>
  <si>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</si>
  <si>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</si>
  <si>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</si>
  <si>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</si>
  <si>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</si>
  <si>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</si>
  <si>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</si>
  <si>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（単位：百万円）</t>
  </si>
  <si>
    <t>-</t>
    <phoneticPr fontId="2"/>
  </si>
  <si>
    <t>全体行政コスト計算書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</si>
  <si>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</si>
  <si>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</si>
  <si>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</si>
  <si>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※</t>
  </si>
  <si>
    <t>全体純資産変動計算書</t>
  </si>
  <si>
    <t>-</t>
    <phoneticPr fontId="11"/>
  </si>
  <si>
    <t>全体資金収支計算書</t>
  </si>
  <si>
    <t>全体貸借対照表</t>
  </si>
  <si>
    <t>（平成２９年３月３１日現在）</t>
  </si>
  <si>
    <t>地方債等</t>
    <phoneticPr fontId="2"/>
  </si>
  <si>
    <t>1年内償還予定地方債等</t>
    <phoneticPr fontId="2"/>
  </si>
  <si>
    <t>-</t>
    <phoneticPr fontId="2"/>
  </si>
  <si>
    <t>-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</si>
</sst>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53">
      <alignment horizontal="center" vertical="center"/>
    </xf>
  </cellStyleXfs>
  <cellXfs count="308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176" fontId="0" fillId="2" borderId="19" xfId="5" applyNumberFormat="1" applyFont="1" applyFill="1" applyBorder="1" applyAlignment="1">
      <alignment horizontal="right" vertical="center"/>
    </xf>
    <xf numFmtId="176" fontId="0" fillId="2" borderId="19" xfId="3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6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5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7">
    <cellStyle name="桁区切り" xfId="1" builtinId="6"/>
    <cellStyle name="桁区切り 2" xfId="6"/>
    <cellStyle name="標準" xfId="0" builtinId="0"/>
    <cellStyle name="標準 2" xfId="2"/>
    <cellStyle name="標準 2 2" xfId="13"/>
    <cellStyle name="標準 2 3" xfId="10"/>
    <cellStyle name="標準 3" xfId="14"/>
    <cellStyle name="標準 3 2" xfId="15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  <cellStyle name="標準１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G73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3" s="6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3" ht="23.25" customHeight="1">
      <c r="C2" s="8"/>
      <c r="D2" s="226" t="s">
        <v>342</v>
      </c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</row>
    <row r="3" spans="1:33" ht="21" customHeight="1">
      <c r="D3" s="227" t="s">
        <v>343</v>
      </c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</row>
    <row r="4" spans="1:33" s="11" customFormat="1" ht="16.5" customHeight="1" thickBot="1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332</v>
      </c>
      <c r="AB4" s="13"/>
    </row>
    <row r="5" spans="1:33" s="16" customFormat="1" ht="14.25" customHeight="1" thickBot="1">
      <c r="A5" s="15" t="s">
        <v>315</v>
      </c>
      <c r="B5" s="15" t="s">
        <v>316</v>
      </c>
      <c r="D5" s="228" t="s">
        <v>0</v>
      </c>
      <c r="E5" s="229"/>
      <c r="F5" s="229"/>
      <c r="G5" s="229"/>
      <c r="H5" s="229"/>
      <c r="I5" s="229"/>
      <c r="J5" s="229"/>
      <c r="K5" s="230"/>
      <c r="L5" s="230"/>
      <c r="M5" s="230"/>
      <c r="N5" s="230"/>
      <c r="O5" s="230"/>
      <c r="P5" s="231" t="s">
        <v>317</v>
      </c>
      <c r="Q5" s="232"/>
      <c r="R5" s="229" t="s">
        <v>0</v>
      </c>
      <c r="S5" s="229"/>
      <c r="T5" s="229"/>
      <c r="U5" s="229"/>
      <c r="V5" s="229"/>
      <c r="W5" s="229"/>
      <c r="X5" s="229"/>
      <c r="Y5" s="229"/>
      <c r="Z5" s="231" t="s">
        <v>317</v>
      </c>
      <c r="AA5" s="232"/>
    </row>
    <row r="6" spans="1:33" ht="14.65" customHeight="1">
      <c r="D6" s="17" t="s">
        <v>318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319</v>
      </c>
      <c r="S6" s="19"/>
      <c r="T6" s="19"/>
      <c r="U6" s="19"/>
      <c r="V6" s="19"/>
      <c r="W6" s="19"/>
      <c r="X6" s="19"/>
      <c r="Y6" s="18"/>
      <c r="Z6" s="21"/>
      <c r="AA6" s="23"/>
      <c r="AF6" s="223"/>
      <c r="AG6" s="223"/>
    </row>
    <row r="7" spans="1:33" ht="14.65" customHeight="1">
      <c r="A7" s="7" t="s">
        <v>3</v>
      </c>
      <c r="B7" s="7" t="s">
        <v>101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92666</v>
      </c>
      <c r="Q7" s="26" t="s">
        <v>338</v>
      </c>
      <c r="R7" s="19"/>
      <c r="S7" s="19" t="s">
        <v>102</v>
      </c>
      <c r="T7" s="19"/>
      <c r="U7" s="19"/>
      <c r="V7" s="19"/>
      <c r="W7" s="19"/>
      <c r="X7" s="19"/>
      <c r="Y7" s="18"/>
      <c r="Z7" s="25">
        <v>47097</v>
      </c>
      <c r="AA7" s="27" t="s">
        <v>338</v>
      </c>
      <c r="AD7" s="9">
        <f>IF(AND(AD8="-",AD36="-",AD39="-"),"-",SUM(AD8,AD36,AD39))</f>
        <v>92665782845</v>
      </c>
      <c r="AE7" s="9">
        <f>IF(COUNTIF(AE8:AE12,"-")=COUNTA(AE8:AE12),"-",SUM(AE8:AE12))</f>
        <v>47097429352</v>
      </c>
      <c r="AF7" s="223"/>
      <c r="AG7" s="223"/>
    </row>
    <row r="8" spans="1:33" ht="14.65" customHeight="1">
      <c r="A8" s="7" t="s">
        <v>5</v>
      </c>
      <c r="B8" s="7" t="s">
        <v>103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81981</v>
      </c>
      <c r="Q8" s="26" t="s">
        <v>338</v>
      </c>
      <c r="R8" s="19"/>
      <c r="S8" s="19"/>
      <c r="T8" s="19" t="s">
        <v>344</v>
      </c>
      <c r="U8" s="19"/>
      <c r="V8" s="19"/>
      <c r="W8" s="19"/>
      <c r="X8" s="19"/>
      <c r="Y8" s="18"/>
      <c r="Z8" s="25">
        <v>44295</v>
      </c>
      <c r="AA8" s="27"/>
      <c r="AD8" s="9">
        <f>IF(AND(AD9="-",AD25="-",COUNTIF(AD34:AD35,"-")=COUNTA(AD34:AD35)),"-",SUM(AD9,AD25,AD34:AD35))</f>
        <v>81980730157</v>
      </c>
      <c r="AE8" s="9">
        <v>44294566155</v>
      </c>
      <c r="AF8" s="223"/>
      <c r="AG8" s="223"/>
    </row>
    <row r="9" spans="1:33" ht="14.65" customHeight="1">
      <c r="A9" s="7" t="s">
        <v>7</v>
      </c>
      <c r="B9" s="7" t="s">
        <v>104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55990</v>
      </c>
      <c r="Q9" s="26"/>
      <c r="R9" s="19"/>
      <c r="S9" s="19"/>
      <c r="T9" s="19" t="s">
        <v>105</v>
      </c>
      <c r="U9" s="19"/>
      <c r="V9" s="19"/>
      <c r="W9" s="19"/>
      <c r="X9" s="19"/>
      <c r="Y9" s="18"/>
      <c r="Z9" s="25" t="s">
        <v>333</v>
      </c>
      <c r="AA9" s="27"/>
      <c r="AD9" s="9">
        <f>IF(COUNTIF(AD10:AD24,"-")=COUNTA(AD10:AD24),"-",SUM(AD10:AD24))</f>
        <v>55990180700</v>
      </c>
      <c r="AE9" s="9" t="s">
        <v>11</v>
      </c>
      <c r="AF9" s="223"/>
      <c r="AG9" s="223"/>
    </row>
    <row r="10" spans="1:33" ht="14.65" customHeight="1">
      <c r="A10" s="7" t="s">
        <v>9</v>
      </c>
      <c r="B10" s="7" t="s">
        <v>106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18310</v>
      </c>
      <c r="Q10" s="26"/>
      <c r="R10" s="19"/>
      <c r="S10" s="19"/>
      <c r="T10" s="19" t="s">
        <v>107</v>
      </c>
      <c r="U10" s="19"/>
      <c r="V10" s="19"/>
      <c r="W10" s="19"/>
      <c r="X10" s="19"/>
      <c r="Y10" s="18"/>
      <c r="Z10" s="25">
        <v>1000</v>
      </c>
      <c r="AA10" s="27"/>
      <c r="AD10" s="9">
        <v>18310147147</v>
      </c>
      <c r="AE10" s="9">
        <v>999685000</v>
      </c>
      <c r="AF10" s="223"/>
      <c r="AG10" s="223"/>
    </row>
    <row r="11" spans="1:33" ht="14.65" customHeight="1">
      <c r="A11" s="7" t="s">
        <v>12</v>
      </c>
      <c r="B11" s="7" t="s">
        <v>108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>
        <v>1562</v>
      </c>
      <c r="Q11" s="26"/>
      <c r="R11" s="19"/>
      <c r="S11" s="19"/>
      <c r="T11" s="19" t="s">
        <v>109</v>
      </c>
      <c r="U11" s="19"/>
      <c r="V11" s="19"/>
      <c r="W11" s="19"/>
      <c r="X11" s="19"/>
      <c r="Y11" s="18"/>
      <c r="Z11" s="25" t="s">
        <v>333</v>
      </c>
      <c r="AA11" s="27"/>
      <c r="AD11" s="9">
        <v>1561824850</v>
      </c>
      <c r="AE11" s="9" t="s">
        <v>11</v>
      </c>
      <c r="AF11" s="223"/>
      <c r="AG11" s="223"/>
    </row>
    <row r="12" spans="1:33" ht="14.65" customHeight="1">
      <c r="A12" s="7" t="s">
        <v>14</v>
      </c>
      <c r="B12" s="7" t="s">
        <v>110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80573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>
        <v>1803</v>
      </c>
      <c r="AA12" s="27"/>
      <c r="AD12" s="9">
        <v>80572857421</v>
      </c>
      <c r="AE12" s="9">
        <v>1803178197</v>
      </c>
      <c r="AF12" s="223"/>
      <c r="AG12" s="223"/>
    </row>
    <row r="13" spans="1:33" ht="14.65" customHeight="1">
      <c r="A13" s="7" t="s">
        <v>16</v>
      </c>
      <c r="B13" s="7" t="s">
        <v>111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>
        <v>-47786</v>
      </c>
      <c r="Q13" s="26"/>
      <c r="R13" s="19"/>
      <c r="S13" s="19" t="s">
        <v>112</v>
      </c>
      <c r="T13" s="19"/>
      <c r="U13" s="19"/>
      <c r="V13" s="19"/>
      <c r="W13" s="19"/>
      <c r="X13" s="19"/>
      <c r="Y13" s="18"/>
      <c r="Z13" s="25">
        <v>6911</v>
      </c>
      <c r="AA13" s="27" t="s">
        <v>338</v>
      </c>
      <c r="AD13" s="9">
        <v>-47786341296</v>
      </c>
      <c r="AE13" s="9">
        <f>IF(COUNTIF(AE14:AE21,"-")=COUNTA(AE14:AE21),"-",SUM(AE14:AE21))</f>
        <v>6911188656</v>
      </c>
      <c r="AF13" s="223"/>
      <c r="AG13" s="223"/>
    </row>
    <row r="14" spans="1:33" ht="14.65" customHeight="1">
      <c r="A14" s="7" t="s">
        <v>18</v>
      </c>
      <c r="B14" s="7" t="s">
        <v>113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12666</v>
      </c>
      <c r="Q14" s="26"/>
      <c r="R14" s="19"/>
      <c r="S14" s="19"/>
      <c r="T14" s="19" t="s">
        <v>345</v>
      </c>
      <c r="U14" s="19"/>
      <c r="V14" s="19"/>
      <c r="W14" s="19"/>
      <c r="X14" s="19"/>
      <c r="Y14" s="18"/>
      <c r="Z14" s="25">
        <v>5516</v>
      </c>
      <c r="AA14" s="27"/>
      <c r="AD14" s="9">
        <v>12666468855</v>
      </c>
      <c r="AE14" s="9">
        <v>5515793718</v>
      </c>
      <c r="AF14" s="223"/>
      <c r="AG14" s="223"/>
    </row>
    <row r="15" spans="1:33" ht="14.65" customHeight="1">
      <c r="A15" s="7" t="s">
        <v>20</v>
      </c>
      <c r="B15" s="7" t="s">
        <v>114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-10469</v>
      </c>
      <c r="Q15" s="26"/>
      <c r="R15" s="19"/>
      <c r="S15" s="19"/>
      <c r="T15" s="19" t="s">
        <v>115</v>
      </c>
      <c r="U15" s="19"/>
      <c r="V15" s="19"/>
      <c r="W15" s="19"/>
      <c r="X15" s="19"/>
      <c r="Y15" s="18"/>
      <c r="Z15" s="25">
        <v>472</v>
      </c>
      <c r="AA15" s="27"/>
      <c r="AD15" s="9">
        <v>-10469106834</v>
      </c>
      <c r="AE15" s="9">
        <v>471961466</v>
      </c>
      <c r="AF15" s="223"/>
      <c r="AG15" s="223"/>
    </row>
    <row r="16" spans="1:33" ht="14.65" customHeight="1">
      <c r="A16" s="7" t="s">
        <v>22</v>
      </c>
      <c r="B16" s="7" t="s">
        <v>116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9"/>
      <c r="P16" s="25" t="s">
        <v>333</v>
      </c>
      <c r="Q16" s="26"/>
      <c r="R16" s="19"/>
      <c r="S16" s="19"/>
      <c r="T16" s="19" t="s">
        <v>117</v>
      </c>
      <c r="U16" s="19"/>
      <c r="V16" s="19"/>
      <c r="W16" s="19"/>
      <c r="X16" s="19"/>
      <c r="Y16" s="18"/>
      <c r="Z16" s="25" t="s">
        <v>333</v>
      </c>
      <c r="AA16" s="27"/>
      <c r="AD16" s="9" t="s">
        <v>11</v>
      </c>
      <c r="AE16" s="9" t="s">
        <v>11</v>
      </c>
      <c r="AF16" s="223"/>
      <c r="AG16" s="223"/>
    </row>
    <row r="17" spans="1:33" ht="14.65" customHeight="1">
      <c r="A17" s="7" t="s">
        <v>24</v>
      </c>
      <c r="B17" s="7" t="s">
        <v>118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9"/>
      <c r="P17" s="25" t="s">
        <v>333</v>
      </c>
      <c r="Q17" s="26"/>
      <c r="R17" s="18"/>
      <c r="S17" s="19"/>
      <c r="T17" s="19" t="s">
        <v>119</v>
      </c>
      <c r="U17" s="19"/>
      <c r="V17" s="19"/>
      <c r="W17" s="19"/>
      <c r="X17" s="19"/>
      <c r="Y17" s="18"/>
      <c r="Z17" s="224" t="s">
        <v>346</v>
      </c>
      <c r="AA17" s="27"/>
      <c r="AD17" s="9" t="s">
        <v>11</v>
      </c>
      <c r="AE17" s="9">
        <v>0</v>
      </c>
      <c r="AF17" s="223"/>
      <c r="AG17" s="223"/>
    </row>
    <row r="18" spans="1:33" ht="14.65" customHeight="1">
      <c r="A18" s="7" t="s">
        <v>26</v>
      </c>
      <c r="B18" s="7" t="s">
        <v>120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9"/>
      <c r="P18" s="25" t="s">
        <v>333</v>
      </c>
      <c r="Q18" s="26"/>
      <c r="R18" s="18"/>
      <c r="S18" s="19"/>
      <c r="T18" s="19" t="s">
        <v>121</v>
      </c>
      <c r="U18" s="19"/>
      <c r="V18" s="19"/>
      <c r="W18" s="19"/>
      <c r="X18" s="19"/>
      <c r="Y18" s="18"/>
      <c r="Z18" s="25" t="s">
        <v>333</v>
      </c>
      <c r="AA18" s="27"/>
      <c r="AD18" s="9" t="s">
        <v>11</v>
      </c>
      <c r="AE18" s="9" t="s">
        <v>11</v>
      </c>
      <c r="AF18" s="223"/>
      <c r="AG18" s="223"/>
    </row>
    <row r="19" spans="1:33" ht="14.65" customHeight="1">
      <c r="A19" s="7" t="s">
        <v>28</v>
      </c>
      <c r="B19" s="7" t="s">
        <v>122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9"/>
      <c r="P19" s="25" t="s">
        <v>333</v>
      </c>
      <c r="Q19" s="26"/>
      <c r="R19" s="19"/>
      <c r="S19" s="19"/>
      <c r="T19" s="19" t="s">
        <v>123</v>
      </c>
      <c r="U19" s="19"/>
      <c r="V19" s="19"/>
      <c r="W19" s="19"/>
      <c r="X19" s="19"/>
      <c r="Y19" s="18"/>
      <c r="Z19" s="25">
        <v>575</v>
      </c>
      <c r="AA19" s="27"/>
      <c r="AD19" s="9" t="s">
        <v>11</v>
      </c>
      <c r="AE19" s="9">
        <v>574633166</v>
      </c>
      <c r="AF19" s="223"/>
      <c r="AG19" s="223"/>
    </row>
    <row r="20" spans="1:33" ht="14.65" customHeight="1">
      <c r="A20" s="7" t="s">
        <v>30</v>
      </c>
      <c r="B20" s="7" t="s">
        <v>124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9"/>
      <c r="P20" s="25" t="s">
        <v>333</v>
      </c>
      <c r="Q20" s="26"/>
      <c r="R20" s="19"/>
      <c r="S20" s="19"/>
      <c r="T20" s="19" t="s">
        <v>125</v>
      </c>
      <c r="U20" s="19"/>
      <c r="V20" s="19"/>
      <c r="W20" s="19"/>
      <c r="X20" s="19"/>
      <c r="Y20" s="18"/>
      <c r="Z20" s="25">
        <v>337</v>
      </c>
      <c r="AA20" s="27"/>
      <c r="AD20" s="9" t="s">
        <v>11</v>
      </c>
      <c r="AE20" s="9">
        <v>337243758</v>
      </c>
      <c r="AF20" s="223"/>
      <c r="AG20" s="223"/>
    </row>
    <row r="21" spans="1:33" ht="14.65" customHeight="1">
      <c r="A21" s="7" t="s">
        <v>32</v>
      </c>
      <c r="B21" s="7" t="s">
        <v>126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9"/>
      <c r="P21" s="25" t="s">
        <v>333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12</v>
      </c>
      <c r="AA21" s="27"/>
      <c r="AD21" s="9" t="s">
        <v>11</v>
      </c>
      <c r="AE21" s="9">
        <v>11556548</v>
      </c>
      <c r="AF21" s="223"/>
      <c r="AG21" s="223"/>
    </row>
    <row r="22" spans="1:33" ht="14.65" customHeight="1">
      <c r="A22" s="7" t="s">
        <v>34</v>
      </c>
      <c r="B22" s="7" t="s">
        <v>99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18"/>
      <c r="P22" s="25" t="s">
        <v>333</v>
      </c>
      <c r="Q22" s="26"/>
      <c r="R22" s="233" t="s">
        <v>100</v>
      </c>
      <c r="S22" s="234"/>
      <c r="T22" s="234"/>
      <c r="U22" s="234"/>
      <c r="V22" s="234"/>
      <c r="W22" s="234"/>
      <c r="X22" s="234"/>
      <c r="Y22" s="234"/>
      <c r="Z22" s="30">
        <v>54009</v>
      </c>
      <c r="AA22" s="31" t="s">
        <v>338</v>
      </c>
      <c r="AD22" s="9" t="s">
        <v>11</v>
      </c>
      <c r="AE22" s="9">
        <f>IF(AND(AE7="-",AE13="-"),"-",SUM(AE7,AE13))</f>
        <v>54008618008</v>
      </c>
      <c r="AF22" s="223"/>
      <c r="AG22" s="223"/>
    </row>
    <row r="23" spans="1:33" ht="14.65" customHeight="1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18"/>
      <c r="P23" s="25" t="s">
        <v>333</v>
      </c>
      <c r="Q23" s="26"/>
      <c r="R23" s="19" t="s">
        <v>320</v>
      </c>
      <c r="S23" s="32"/>
      <c r="T23" s="32"/>
      <c r="U23" s="32"/>
      <c r="V23" s="32"/>
      <c r="W23" s="32"/>
      <c r="X23" s="32"/>
      <c r="Y23" s="32"/>
      <c r="Z23" s="33"/>
      <c r="AA23" s="34"/>
      <c r="AD23" s="9" t="s">
        <v>11</v>
      </c>
      <c r="AF23" s="223"/>
      <c r="AG23" s="223"/>
    </row>
    <row r="24" spans="1:33" ht="14.65" customHeight="1">
      <c r="A24" s="7" t="s">
        <v>38</v>
      </c>
      <c r="B24" s="7" t="s">
        <v>129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18"/>
      <c r="P24" s="25">
        <v>1134</v>
      </c>
      <c r="Q24" s="26"/>
      <c r="R24" s="19"/>
      <c r="S24" s="19" t="s">
        <v>130</v>
      </c>
      <c r="T24" s="19"/>
      <c r="U24" s="19"/>
      <c r="V24" s="19"/>
      <c r="W24" s="19"/>
      <c r="X24" s="19"/>
      <c r="Y24" s="18"/>
      <c r="Z24" s="25">
        <v>96629</v>
      </c>
      <c r="AA24" s="27"/>
      <c r="AD24" s="9">
        <v>1134330557</v>
      </c>
      <c r="AE24" s="9">
        <v>96629016382</v>
      </c>
      <c r="AF24" s="223"/>
      <c r="AG24" s="223"/>
    </row>
    <row r="25" spans="1:33" ht="14.65" customHeight="1">
      <c r="A25" s="7" t="s">
        <v>40</v>
      </c>
      <c r="B25" s="7" t="s">
        <v>131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18"/>
      <c r="P25" s="25">
        <v>19435</v>
      </c>
      <c r="Q25" s="26"/>
      <c r="R25" s="19"/>
      <c r="S25" s="18" t="s">
        <v>132</v>
      </c>
      <c r="T25" s="19"/>
      <c r="U25" s="19"/>
      <c r="V25" s="19"/>
      <c r="W25" s="19"/>
      <c r="X25" s="19"/>
      <c r="Y25" s="18"/>
      <c r="Z25" s="25">
        <v>-50541</v>
      </c>
      <c r="AA25" s="27"/>
      <c r="AD25" s="9">
        <f>IF(COUNTIF(AD26:AD33,"-")=COUNTA(AD26:AD33),"-",SUM(AD26:AD33))</f>
        <v>19434674890</v>
      </c>
      <c r="AE25" s="9">
        <v>-50541456807</v>
      </c>
      <c r="AF25" s="223"/>
      <c r="AG25" s="223"/>
    </row>
    <row r="26" spans="1:33" ht="14.65" customHeight="1">
      <c r="A26" s="7" t="s">
        <v>42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1542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1542263018</v>
      </c>
      <c r="AF26" s="223"/>
      <c r="AG26" s="223"/>
    </row>
    <row r="27" spans="1:33" ht="14.65" customHeight="1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18"/>
      <c r="P27" s="25">
        <v>1201</v>
      </c>
      <c r="Q27" s="26"/>
      <c r="R27" s="235"/>
      <c r="S27" s="236"/>
      <c r="T27" s="236"/>
      <c r="U27" s="236"/>
      <c r="V27" s="236"/>
      <c r="W27" s="236"/>
      <c r="X27" s="236"/>
      <c r="Y27" s="236"/>
      <c r="Z27" s="25"/>
      <c r="AA27" s="27"/>
      <c r="AD27" s="9">
        <v>1200759969</v>
      </c>
      <c r="AF27" s="223"/>
      <c r="AG27" s="223"/>
    </row>
    <row r="28" spans="1:33" ht="14.65" customHeight="1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18"/>
      <c r="P28" s="25">
        <v>-607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9">
        <v>-607179160</v>
      </c>
      <c r="AF28" s="223"/>
      <c r="AG28" s="223"/>
    </row>
    <row r="29" spans="1:33" ht="14.65" customHeight="1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18"/>
      <c r="P29" s="25">
        <v>66531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>
        <v>66531437546</v>
      </c>
      <c r="AF29" s="223"/>
      <c r="AG29" s="223"/>
    </row>
    <row r="30" spans="1:33" ht="14.65" customHeight="1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18"/>
      <c r="P30" s="25">
        <v>-50442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9">
        <v>-50442327919</v>
      </c>
      <c r="AF30" s="223"/>
      <c r="AG30" s="223"/>
    </row>
    <row r="31" spans="1:33" ht="14.65" customHeight="1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18"/>
      <c r="P31" s="25" t="s">
        <v>333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 t="s">
        <v>11</v>
      </c>
      <c r="AF31" s="223"/>
      <c r="AG31" s="223"/>
    </row>
    <row r="32" spans="1:33" ht="14.65" customHeight="1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18"/>
      <c r="P32" s="25" t="s">
        <v>333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9" t="s">
        <v>11</v>
      </c>
      <c r="AF32" s="223"/>
      <c r="AG32" s="223"/>
    </row>
    <row r="33" spans="1:33" ht="14.65" customHeight="1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18"/>
      <c r="P33" s="25">
        <v>1210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1209721436</v>
      </c>
      <c r="AF33" s="223"/>
      <c r="AG33" s="223"/>
    </row>
    <row r="34" spans="1:33" ht="14.65" customHeight="1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9"/>
      <c r="P34" s="25">
        <v>17609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17609401779</v>
      </c>
      <c r="AF34" s="223"/>
      <c r="AG34" s="223"/>
    </row>
    <row r="35" spans="1:33" ht="14.65" customHeight="1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9"/>
      <c r="P35" s="25">
        <v>-11054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-11053527212</v>
      </c>
      <c r="AF35" s="223"/>
      <c r="AG35" s="223"/>
    </row>
    <row r="36" spans="1:33" ht="14.65" customHeight="1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19</v>
      </c>
      <c r="Q36" s="26" t="s">
        <v>338</v>
      </c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18687836</v>
      </c>
      <c r="AF36" s="223"/>
      <c r="AG36" s="223"/>
    </row>
    <row r="37" spans="1:33" ht="14.65" customHeight="1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18"/>
      <c r="P37" s="25">
        <v>16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16344109</v>
      </c>
      <c r="AF37" s="223"/>
      <c r="AG37" s="223"/>
    </row>
    <row r="38" spans="1:33" ht="14.65" customHeight="1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18"/>
      <c r="P38" s="25">
        <v>2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2343727</v>
      </c>
      <c r="AF38" s="223"/>
      <c r="AG38" s="223"/>
    </row>
    <row r="39" spans="1:33" ht="14.65" customHeight="1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10666</v>
      </c>
      <c r="Q39" s="26" t="s">
        <v>338</v>
      </c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10666364852</v>
      </c>
      <c r="AF39" s="223"/>
      <c r="AG39" s="223"/>
    </row>
    <row r="40" spans="1:33" ht="14.65" customHeight="1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18"/>
      <c r="P40" s="25">
        <v>526</v>
      </c>
      <c r="Q40" s="26" t="s">
        <v>338</v>
      </c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526463429</v>
      </c>
      <c r="AF40" s="223"/>
      <c r="AG40" s="223"/>
    </row>
    <row r="41" spans="1:33" ht="14.65" customHeight="1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18"/>
      <c r="P41" s="25">
        <v>218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217850000</v>
      </c>
      <c r="AF41" s="223"/>
      <c r="AG41" s="223"/>
    </row>
    <row r="42" spans="1:33" ht="14.65" customHeight="1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18"/>
      <c r="P42" s="25">
        <v>309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308613429</v>
      </c>
      <c r="AF42" s="223"/>
      <c r="AG42" s="223"/>
    </row>
    <row r="43" spans="1:33" ht="14.65" customHeight="1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18"/>
      <c r="P43" s="25" t="s">
        <v>333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 t="s">
        <v>11</v>
      </c>
      <c r="AF43" s="223"/>
      <c r="AG43" s="223"/>
    </row>
    <row r="44" spans="1:33" ht="14.65" customHeight="1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18"/>
      <c r="O44" s="18"/>
      <c r="P44" s="25" t="s">
        <v>333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 t="s">
        <v>11</v>
      </c>
      <c r="AF44" s="223"/>
      <c r="AG44" s="223"/>
    </row>
    <row r="45" spans="1:33" ht="14.65" customHeight="1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18"/>
      <c r="P45" s="25">
        <v>451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450599811</v>
      </c>
      <c r="AF45" s="223"/>
      <c r="AG45" s="223"/>
    </row>
    <row r="46" spans="1:33" ht="14.65" customHeight="1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18"/>
      <c r="P46" s="25">
        <v>446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446347000</v>
      </c>
      <c r="AF46" s="223"/>
      <c r="AG46" s="223"/>
    </row>
    <row r="47" spans="1:33" ht="14.65" customHeight="1">
      <c r="A47" s="7" t="s">
        <v>74</v>
      </c>
      <c r="D47" s="24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18"/>
      <c r="O47" s="18"/>
      <c r="P47" s="25">
        <v>9134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9133990858</v>
      </c>
      <c r="AF47" s="223"/>
      <c r="AG47" s="223"/>
    </row>
    <row r="48" spans="1:33" ht="14.65" customHeight="1">
      <c r="A48" s="7" t="s">
        <v>76</v>
      </c>
      <c r="D48" s="24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18"/>
      <c r="O48" s="18"/>
      <c r="P48" s="224" t="s">
        <v>346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AF48" s="223"/>
      <c r="AG48" s="223"/>
    </row>
    <row r="49" spans="1:33" ht="14.65" customHeight="1">
      <c r="A49" s="7" t="s">
        <v>78</v>
      </c>
      <c r="D49" s="24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18"/>
      <c r="O49" s="18"/>
      <c r="P49" s="25">
        <v>9134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9133990858</v>
      </c>
      <c r="AF49" s="223"/>
      <c r="AG49" s="223"/>
    </row>
    <row r="50" spans="1:33" ht="14.65" customHeight="1">
      <c r="A50" s="7" t="s">
        <v>79</v>
      </c>
      <c r="D50" s="24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18"/>
      <c r="O50" s="18"/>
      <c r="P50" s="25">
        <v>153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152650592</v>
      </c>
      <c r="AF50" s="223"/>
      <c r="AG50" s="223"/>
    </row>
    <row r="51" spans="1:33" ht="14.65" customHeight="1">
      <c r="A51" s="7" t="s">
        <v>80</v>
      </c>
      <c r="D51" s="24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18"/>
      <c r="O51" s="18"/>
      <c r="P51" s="25">
        <v>-44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-43686838</v>
      </c>
      <c r="AF51" s="223"/>
      <c r="AG51" s="223"/>
    </row>
    <row r="52" spans="1:33" ht="14.65" customHeight="1">
      <c r="A52" s="7" t="s">
        <v>82</v>
      </c>
      <c r="D52" s="24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7430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7430394738</v>
      </c>
      <c r="AF52" s="223"/>
      <c r="AG52" s="223"/>
    </row>
    <row r="53" spans="1:33" ht="14.65" customHeight="1">
      <c r="A53" s="7" t="s">
        <v>84</v>
      </c>
      <c r="D53" s="24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2986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2985973893</v>
      </c>
      <c r="AF53" s="223"/>
      <c r="AG53" s="223"/>
    </row>
    <row r="54" spans="1:33" ht="14.65" customHeight="1">
      <c r="A54" s="7" t="s">
        <v>86</v>
      </c>
      <c r="D54" s="24"/>
      <c r="E54" s="18"/>
      <c r="F54" s="19" t="s">
        <v>87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1257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1257270244</v>
      </c>
      <c r="AF54" s="223"/>
      <c r="AG54" s="223"/>
    </row>
    <row r="55" spans="1:33" ht="14.65" customHeight="1">
      <c r="A55" s="7">
        <v>1500000</v>
      </c>
      <c r="D55" s="24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59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59488033</v>
      </c>
      <c r="AF55" s="223"/>
      <c r="AG55" s="223"/>
    </row>
    <row r="56" spans="1:33" ht="14.65" customHeight="1">
      <c r="A56" s="7" t="s">
        <v>89</v>
      </c>
      <c r="D56" s="24"/>
      <c r="E56" s="19"/>
      <c r="F56" s="19" t="s">
        <v>75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2414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2414386326</v>
      </c>
      <c r="AF56" s="223"/>
      <c r="AG56" s="223"/>
    </row>
    <row r="57" spans="1:33" ht="14.65" customHeight="1">
      <c r="A57" s="7" t="s">
        <v>90</v>
      </c>
      <c r="D57" s="24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18"/>
      <c r="O57" s="18"/>
      <c r="P57" s="25">
        <v>2188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2188117235</v>
      </c>
      <c r="AF57" s="223"/>
      <c r="AG57" s="223"/>
    </row>
    <row r="58" spans="1:33" ht="14.65" customHeight="1">
      <c r="A58" s="7" t="s">
        <v>92</v>
      </c>
      <c r="D58" s="24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18"/>
      <c r="O58" s="18"/>
      <c r="P58" s="25">
        <v>226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226269091</v>
      </c>
      <c r="AF58" s="223"/>
      <c r="AG58" s="223"/>
    </row>
    <row r="59" spans="1:33" ht="14.65" customHeight="1">
      <c r="A59" s="7" t="s">
        <v>93</v>
      </c>
      <c r="D59" s="24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18"/>
      <c r="O59" s="18"/>
      <c r="P59" s="25">
        <v>752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752072971</v>
      </c>
      <c r="AF59" s="223"/>
      <c r="AG59" s="223"/>
    </row>
    <row r="60" spans="1:33" ht="14.65" customHeight="1">
      <c r="A60" s="7" t="s">
        <v>95</v>
      </c>
      <c r="D60" s="24"/>
      <c r="E60" s="19"/>
      <c r="F60" s="19" t="s">
        <v>35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29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28603000</v>
      </c>
      <c r="AF60" s="223"/>
      <c r="AG60" s="223"/>
    </row>
    <row r="61" spans="1:33" ht="14.65" customHeight="1">
      <c r="A61" s="7" t="s">
        <v>96</v>
      </c>
      <c r="D61" s="24"/>
      <c r="E61" s="19"/>
      <c r="F61" s="38" t="s">
        <v>81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-67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-67399729</v>
      </c>
      <c r="AF61" s="223"/>
      <c r="AG61" s="223"/>
    </row>
    <row r="62" spans="1:33" ht="14.65" customHeight="1" thickBot="1">
      <c r="A62" s="7">
        <v>1565000</v>
      </c>
      <c r="B62" s="7" t="s">
        <v>127</v>
      </c>
      <c r="D62" s="24"/>
      <c r="E62" s="19" t="s">
        <v>97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333</v>
      </c>
      <c r="Q62" s="26"/>
      <c r="R62" s="237" t="s">
        <v>128</v>
      </c>
      <c r="S62" s="238"/>
      <c r="T62" s="238"/>
      <c r="U62" s="238"/>
      <c r="V62" s="238"/>
      <c r="W62" s="238"/>
      <c r="X62" s="238"/>
      <c r="Y62" s="239"/>
      <c r="Z62" s="40">
        <v>46088</v>
      </c>
      <c r="AA62" s="41"/>
      <c r="AD62" s="9" t="s">
        <v>11</v>
      </c>
      <c r="AE62" s="9" t="e">
        <f>IF(AND(AE24="-",AE25="-",#REF!="-"),"-",SUM(AE24,AE25,#REF!))</f>
        <v>#REF!</v>
      </c>
      <c r="AF62" s="223"/>
      <c r="AG62" s="223"/>
    </row>
    <row r="63" spans="1:33" ht="14.65" customHeight="1" thickBot="1">
      <c r="A63" s="7" t="s">
        <v>1</v>
      </c>
      <c r="B63" s="7" t="s">
        <v>98</v>
      </c>
      <c r="D63" s="240" t="s">
        <v>2</v>
      </c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2"/>
      <c r="P63" s="42">
        <v>100096</v>
      </c>
      <c r="Q63" s="43"/>
      <c r="R63" s="228" t="s">
        <v>321</v>
      </c>
      <c r="S63" s="229"/>
      <c r="T63" s="229"/>
      <c r="U63" s="229"/>
      <c r="V63" s="229"/>
      <c r="W63" s="229"/>
      <c r="X63" s="229"/>
      <c r="Y63" s="243"/>
      <c r="Z63" s="42">
        <v>100096</v>
      </c>
      <c r="AA63" s="44" t="s">
        <v>338</v>
      </c>
      <c r="AD63" s="9">
        <f>IF(AND(AD7="-",AD52="-",AD62="-"),"-",SUM(AD7,AD52,AD62))</f>
        <v>100096177583</v>
      </c>
      <c r="AE63" s="9" t="e">
        <f>IF(AND(AE22="-",AE62="-"),"-",SUM(AE22,AE62))</f>
        <v>#REF!</v>
      </c>
      <c r="AF63" s="223"/>
      <c r="AG63" s="223"/>
    </row>
    <row r="64" spans="1:33" ht="14.65" customHeight="1"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Z64" s="18"/>
      <c r="AA64" s="18"/>
      <c r="AF64" s="223"/>
      <c r="AG64" s="223"/>
    </row>
    <row r="65" spans="4:33" ht="14.65" customHeight="1">
      <c r="D65" s="46"/>
      <c r="E65" s="47" t="s">
        <v>322</v>
      </c>
      <c r="F65" s="4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5"/>
      <c r="AA65" s="45"/>
      <c r="AF65" s="223"/>
      <c r="AG65" s="223"/>
    </row>
    <row r="66" spans="4:33" ht="14.65" customHeight="1">
      <c r="AF66" s="223"/>
      <c r="AG66" s="223"/>
    </row>
    <row r="67" spans="4:33" ht="14.65" customHeight="1">
      <c r="AF67" s="223"/>
      <c r="AG67" s="223"/>
    </row>
    <row r="68" spans="4:33" ht="14.65" customHeight="1">
      <c r="AF68" s="223"/>
      <c r="AG68" s="223"/>
    </row>
    <row r="69" spans="4:33" ht="14.65" customHeight="1">
      <c r="AF69" s="223"/>
      <c r="AG69" s="223"/>
    </row>
    <row r="70" spans="4:33" ht="16.5" customHeight="1">
      <c r="AF70" s="223"/>
      <c r="AG70" s="223"/>
    </row>
    <row r="71" spans="4:33" ht="14.65" customHeight="1">
      <c r="AF71" s="223"/>
      <c r="AG71" s="223"/>
    </row>
    <row r="72" spans="4:33" ht="9.75" customHeight="1"/>
    <row r="73" spans="4:33" ht="14.65" customHeight="1"/>
  </sheetData>
  <mergeCells count="11">
    <mergeCell ref="R22:Y22"/>
    <mergeCell ref="R27:Y27"/>
    <mergeCell ref="R62:Y62"/>
    <mergeCell ref="D63:O63"/>
    <mergeCell ref="R63:Y63"/>
    <mergeCell ref="D2:AA2"/>
    <mergeCell ref="D3:AA3"/>
    <mergeCell ref="D5:O5"/>
    <mergeCell ref="P5:Q5"/>
    <mergeCell ref="R5:Y5"/>
    <mergeCell ref="Z5:AA5"/>
  </mergeCells>
  <phoneticPr fontId="2"/>
  <printOptions horizontalCentered="1"/>
  <pageMargins left="0.70866141732283472" right="0.70866141732283472" top="0.39370078740157483" bottom="0.39370078740157483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43"/>
  <sheetViews>
    <sheetView topLeftCell="B1" zoomScale="85" zoomScaleNormal="85" zoomScaleSheetLayoutView="100" workbookViewId="0">
      <selection activeCell="C1" sqref="C1"/>
    </sheetView>
  </sheetViews>
  <sheetFormatPr defaultRowHeight="13.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32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32" ht="24">
      <c r="C2" s="244" t="s">
        <v>334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51"/>
    </row>
    <row r="3" spans="1:32" ht="17.25">
      <c r="C3" s="245" t="s">
        <v>335</v>
      </c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51"/>
    </row>
    <row r="4" spans="1:32" ht="17.25">
      <c r="C4" s="245" t="s">
        <v>336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51"/>
    </row>
    <row r="5" spans="1:32" ht="18" thickBot="1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332</v>
      </c>
      <c r="P5" s="51"/>
    </row>
    <row r="6" spans="1:32" ht="18" thickBot="1">
      <c r="A6" s="50" t="s">
        <v>315</v>
      </c>
      <c r="C6" s="246" t="s">
        <v>0</v>
      </c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8" t="s">
        <v>317</v>
      </c>
      <c r="O6" s="249"/>
      <c r="P6" s="51"/>
    </row>
    <row r="7" spans="1:32">
      <c r="A7" s="50" t="s">
        <v>136</v>
      </c>
      <c r="C7" s="54"/>
      <c r="D7" s="55" t="s">
        <v>137</v>
      </c>
      <c r="E7" s="55"/>
      <c r="F7" s="56"/>
      <c r="G7" s="55"/>
      <c r="H7" s="55"/>
      <c r="I7" s="55"/>
      <c r="J7" s="55"/>
      <c r="K7" s="56"/>
      <c r="L7" s="56"/>
      <c r="M7" s="56"/>
      <c r="N7" s="57">
        <v>48895</v>
      </c>
      <c r="O7" s="58" t="s">
        <v>338</v>
      </c>
      <c r="P7" s="59"/>
      <c r="R7" s="6">
        <f>IF(AND(R8="-",R23="-"),"-",SUM(R8,R23))</f>
        <v>48895027899</v>
      </c>
      <c r="AF7" s="217"/>
    </row>
    <row r="8" spans="1:32">
      <c r="A8" s="50" t="s">
        <v>138</v>
      </c>
      <c r="C8" s="54"/>
      <c r="D8" s="55"/>
      <c r="E8" s="55" t="s">
        <v>139</v>
      </c>
      <c r="F8" s="55"/>
      <c r="G8" s="55"/>
      <c r="H8" s="55"/>
      <c r="I8" s="55"/>
      <c r="J8" s="55"/>
      <c r="K8" s="56"/>
      <c r="L8" s="56"/>
      <c r="M8" s="56"/>
      <c r="N8" s="57">
        <v>25517</v>
      </c>
      <c r="O8" s="60" t="s">
        <v>338</v>
      </c>
      <c r="P8" s="59"/>
      <c r="R8" s="6">
        <f>IF(COUNTIF(R9:R22,"-")=COUNTA(R9:R22),"-",SUM(R9,R14,R19))</f>
        <v>25517155121</v>
      </c>
      <c r="AF8" s="217"/>
    </row>
    <row r="9" spans="1:32">
      <c r="A9" s="50" t="s">
        <v>140</v>
      </c>
      <c r="C9" s="54"/>
      <c r="D9" s="55"/>
      <c r="E9" s="55"/>
      <c r="F9" s="55" t="s">
        <v>141</v>
      </c>
      <c r="G9" s="55"/>
      <c r="H9" s="55"/>
      <c r="I9" s="55"/>
      <c r="J9" s="55"/>
      <c r="K9" s="56"/>
      <c r="L9" s="56"/>
      <c r="M9" s="56"/>
      <c r="N9" s="57">
        <v>9650</v>
      </c>
      <c r="O9" s="60" t="s">
        <v>338</v>
      </c>
      <c r="P9" s="59"/>
      <c r="R9" s="6">
        <f>IF(COUNTIF(R10:R13,"-")=COUNTA(R10:R13),"-",SUM(R10:R13))</f>
        <v>9650448591</v>
      </c>
      <c r="AF9" s="217"/>
    </row>
    <row r="10" spans="1:32">
      <c r="A10" s="50" t="s">
        <v>142</v>
      </c>
      <c r="C10" s="54"/>
      <c r="D10" s="55"/>
      <c r="E10" s="55"/>
      <c r="F10" s="55"/>
      <c r="G10" s="55" t="s">
        <v>143</v>
      </c>
      <c r="H10" s="55"/>
      <c r="I10" s="55"/>
      <c r="J10" s="55"/>
      <c r="K10" s="56"/>
      <c r="L10" s="56"/>
      <c r="M10" s="56"/>
      <c r="N10" s="57">
        <v>7851</v>
      </c>
      <c r="O10" s="60"/>
      <c r="P10" s="59"/>
      <c r="R10" s="6">
        <v>7851216305</v>
      </c>
      <c r="AF10" s="217"/>
    </row>
    <row r="11" spans="1:32">
      <c r="A11" s="50" t="s">
        <v>144</v>
      </c>
      <c r="C11" s="54"/>
      <c r="D11" s="55"/>
      <c r="E11" s="55"/>
      <c r="F11" s="55"/>
      <c r="G11" s="55" t="s">
        <v>145</v>
      </c>
      <c r="H11" s="55"/>
      <c r="I11" s="55"/>
      <c r="J11" s="55"/>
      <c r="K11" s="56"/>
      <c r="L11" s="56"/>
      <c r="M11" s="56"/>
      <c r="N11" s="57">
        <v>575</v>
      </c>
      <c r="O11" s="60"/>
      <c r="P11" s="59"/>
      <c r="R11" s="6">
        <v>574633166</v>
      </c>
      <c r="AF11" s="217"/>
    </row>
    <row r="12" spans="1:32">
      <c r="A12" s="50" t="s">
        <v>146</v>
      </c>
      <c r="C12" s="54"/>
      <c r="D12" s="55"/>
      <c r="E12" s="55"/>
      <c r="F12" s="55"/>
      <c r="G12" s="55" t="s">
        <v>147</v>
      </c>
      <c r="H12" s="55"/>
      <c r="I12" s="55"/>
      <c r="J12" s="55"/>
      <c r="K12" s="56"/>
      <c r="L12" s="56"/>
      <c r="M12" s="56"/>
      <c r="N12" s="57" t="s">
        <v>337</v>
      </c>
      <c r="O12" s="60"/>
      <c r="P12" s="59"/>
      <c r="R12" s="6" t="s">
        <v>11</v>
      </c>
      <c r="AF12" s="217"/>
    </row>
    <row r="13" spans="1:32">
      <c r="A13" s="50" t="s">
        <v>148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1225</v>
      </c>
      <c r="O13" s="60"/>
      <c r="P13" s="59"/>
      <c r="R13" s="6">
        <v>1224599120</v>
      </c>
      <c r="AF13" s="217"/>
    </row>
    <row r="14" spans="1:32">
      <c r="A14" s="50" t="s">
        <v>149</v>
      </c>
      <c r="C14" s="54"/>
      <c r="D14" s="55"/>
      <c r="E14" s="55"/>
      <c r="F14" s="55" t="s">
        <v>150</v>
      </c>
      <c r="G14" s="55"/>
      <c r="H14" s="55"/>
      <c r="I14" s="55"/>
      <c r="J14" s="55"/>
      <c r="K14" s="56"/>
      <c r="L14" s="56"/>
      <c r="M14" s="56"/>
      <c r="N14" s="57">
        <v>14890</v>
      </c>
      <c r="O14" s="60" t="s">
        <v>338</v>
      </c>
      <c r="P14" s="59"/>
      <c r="R14" s="6">
        <f>IF(COUNTIF(R15:R18,"-")=COUNTA(R15:R18),"-",SUM(R15:R18))</f>
        <v>14889512849</v>
      </c>
      <c r="AF14" s="217"/>
    </row>
    <row r="15" spans="1:32">
      <c r="A15" s="50" t="s">
        <v>151</v>
      </c>
      <c r="C15" s="54"/>
      <c r="D15" s="55"/>
      <c r="E15" s="55"/>
      <c r="F15" s="55"/>
      <c r="G15" s="55" t="s">
        <v>152</v>
      </c>
      <c r="H15" s="55"/>
      <c r="I15" s="55"/>
      <c r="J15" s="55"/>
      <c r="K15" s="56"/>
      <c r="L15" s="56"/>
      <c r="M15" s="56"/>
      <c r="N15" s="57">
        <v>8324</v>
      </c>
      <c r="O15" s="60"/>
      <c r="P15" s="59"/>
      <c r="R15" s="6">
        <v>8324330830</v>
      </c>
      <c r="AF15" s="217"/>
    </row>
    <row r="16" spans="1:32">
      <c r="A16" s="50" t="s">
        <v>153</v>
      </c>
      <c r="C16" s="54"/>
      <c r="D16" s="55"/>
      <c r="E16" s="55"/>
      <c r="F16" s="55"/>
      <c r="G16" s="55" t="s">
        <v>154</v>
      </c>
      <c r="H16" s="55"/>
      <c r="I16" s="55"/>
      <c r="J16" s="55"/>
      <c r="K16" s="56"/>
      <c r="L16" s="56"/>
      <c r="M16" s="56"/>
      <c r="N16" s="57">
        <v>1855</v>
      </c>
      <c r="O16" s="60"/>
      <c r="P16" s="59"/>
      <c r="R16" s="6">
        <v>1855147806</v>
      </c>
      <c r="AF16" s="217"/>
    </row>
    <row r="17" spans="1:32">
      <c r="A17" s="50" t="s">
        <v>155</v>
      </c>
      <c r="C17" s="54"/>
      <c r="D17" s="55"/>
      <c r="E17" s="55"/>
      <c r="F17" s="55"/>
      <c r="G17" s="55" t="s">
        <v>156</v>
      </c>
      <c r="H17" s="55"/>
      <c r="I17" s="55"/>
      <c r="J17" s="55"/>
      <c r="K17" s="56"/>
      <c r="L17" s="56"/>
      <c r="M17" s="56"/>
      <c r="N17" s="57">
        <v>4681</v>
      </c>
      <c r="O17" s="60"/>
      <c r="P17" s="59"/>
      <c r="R17" s="6">
        <v>4681450819</v>
      </c>
      <c r="AF17" s="217"/>
    </row>
    <row r="18" spans="1:32">
      <c r="A18" s="50" t="s">
        <v>157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>
        <v>29</v>
      </c>
      <c r="O18" s="60"/>
      <c r="P18" s="59"/>
      <c r="R18" s="6">
        <v>28583394</v>
      </c>
      <c r="AF18" s="217"/>
    </row>
    <row r="19" spans="1:32">
      <c r="A19" s="50" t="s">
        <v>158</v>
      </c>
      <c r="C19" s="54"/>
      <c r="D19" s="55"/>
      <c r="E19" s="55"/>
      <c r="F19" s="55" t="s">
        <v>159</v>
      </c>
      <c r="G19" s="55"/>
      <c r="H19" s="55"/>
      <c r="I19" s="55"/>
      <c r="J19" s="55"/>
      <c r="K19" s="56"/>
      <c r="L19" s="56"/>
      <c r="M19" s="56"/>
      <c r="N19" s="57">
        <v>977</v>
      </c>
      <c r="O19" s="60" t="s">
        <v>338</v>
      </c>
      <c r="P19" s="59"/>
      <c r="R19" s="6">
        <f>IF(COUNTIF(R20:R22,"-")=COUNTA(R20:R22),"-",SUM(R20:R22))</f>
        <v>977193681</v>
      </c>
      <c r="AF19" s="217"/>
    </row>
    <row r="20" spans="1:32">
      <c r="A20" s="50" t="s">
        <v>160</v>
      </c>
      <c r="C20" s="54"/>
      <c r="D20" s="55"/>
      <c r="E20" s="55"/>
      <c r="F20" s="56"/>
      <c r="G20" s="56" t="s">
        <v>161</v>
      </c>
      <c r="H20" s="56"/>
      <c r="I20" s="55"/>
      <c r="J20" s="55"/>
      <c r="K20" s="56"/>
      <c r="L20" s="56"/>
      <c r="M20" s="56"/>
      <c r="N20" s="57">
        <v>522</v>
      </c>
      <c r="O20" s="60"/>
      <c r="P20" s="59"/>
      <c r="R20" s="6">
        <v>521920716</v>
      </c>
      <c r="AF20" s="217"/>
    </row>
    <row r="21" spans="1:32">
      <c r="A21" s="50" t="s">
        <v>162</v>
      </c>
      <c r="C21" s="54"/>
      <c r="D21" s="55"/>
      <c r="E21" s="55"/>
      <c r="F21" s="56"/>
      <c r="G21" s="55" t="s">
        <v>163</v>
      </c>
      <c r="H21" s="55"/>
      <c r="I21" s="55"/>
      <c r="J21" s="55"/>
      <c r="K21" s="56"/>
      <c r="L21" s="56"/>
      <c r="M21" s="56"/>
      <c r="N21" s="57">
        <v>65</v>
      </c>
      <c r="O21" s="60"/>
      <c r="P21" s="59"/>
      <c r="R21" s="6">
        <v>64611710</v>
      </c>
      <c r="AF21" s="217"/>
    </row>
    <row r="22" spans="1:32">
      <c r="A22" s="50" t="s">
        <v>164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391</v>
      </c>
      <c r="O22" s="60"/>
      <c r="P22" s="59"/>
      <c r="R22" s="6">
        <v>390661255</v>
      </c>
      <c r="AF22" s="217"/>
    </row>
    <row r="23" spans="1:32">
      <c r="A23" s="50" t="s">
        <v>165</v>
      </c>
      <c r="C23" s="54"/>
      <c r="D23" s="55"/>
      <c r="E23" s="56" t="s">
        <v>166</v>
      </c>
      <c r="F23" s="56"/>
      <c r="G23" s="55"/>
      <c r="H23" s="55"/>
      <c r="I23" s="55"/>
      <c r="J23" s="55"/>
      <c r="K23" s="56"/>
      <c r="L23" s="56"/>
      <c r="M23" s="56"/>
      <c r="N23" s="57">
        <v>23378</v>
      </c>
      <c r="O23" s="60"/>
      <c r="P23" s="59"/>
      <c r="R23" s="6">
        <f>IF(COUNTIF(R24:R27,"-")=COUNTA(R24:R27),"-",SUM(R24:R27))</f>
        <v>23377872778</v>
      </c>
      <c r="AF23" s="217"/>
    </row>
    <row r="24" spans="1:32">
      <c r="A24" s="50" t="s">
        <v>167</v>
      </c>
      <c r="C24" s="54"/>
      <c r="D24" s="55"/>
      <c r="E24" s="55"/>
      <c r="F24" s="55" t="s">
        <v>168</v>
      </c>
      <c r="G24" s="55"/>
      <c r="H24" s="55"/>
      <c r="I24" s="55"/>
      <c r="J24" s="55"/>
      <c r="K24" s="56"/>
      <c r="L24" s="56"/>
      <c r="M24" s="56"/>
      <c r="N24" s="57">
        <v>17536</v>
      </c>
      <c r="O24" s="60"/>
      <c r="P24" s="59"/>
      <c r="R24" s="6">
        <v>17536455586</v>
      </c>
      <c r="AF24" s="217"/>
    </row>
    <row r="25" spans="1:32">
      <c r="A25" s="50" t="s">
        <v>169</v>
      </c>
      <c r="C25" s="54"/>
      <c r="D25" s="55"/>
      <c r="E25" s="55"/>
      <c r="F25" s="55" t="s">
        <v>170</v>
      </c>
      <c r="G25" s="55"/>
      <c r="H25" s="55"/>
      <c r="I25" s="55"/>
      <c r="J25" s="55"/>
      <c r="K25" s="56"/>
      <c r="L25" s="56"/>
      <c r="M25" s="56"/>
      <c r="N25" s="57">
        <v>4348</v>
      </c>
      <c r="O25" s="60"/>
      <c r="P25" s="59"/>
      <c r="R25" s="6">
        <v>4347964312</v>
      </c>
      <c r="AF25" s="217"/>
    </row>
    <row r="26" spans="1:32">
      <c r="A26" s="50" t="s">
        <v>171</v>
      </c>
      <c r="C26" s="54"/>
      <c r="D26" s="55"/>
      <c r="E26" s="55"/>
      <c r="F26" s="55" t="s">
        <v>172</v>
      </c>
      <c r="G26" s="55"/>
      <c r="H26" s="55"/>
      <c r="I26" s="55"/>
      <c r="J26" s="55"/>
      <c r="K26" s="56"/>
      <c r="L26" s="56"/>
      <c r="M26" s="56"/>
      <c r="N26" s="57">
        <v>1484</v>
      </c>
      <c r="O26" s="60"/>
      <c r="P26" s="59"/>
      <c r="R26" s="6">
        <v>1483525245</v>
      </c>
      <c r="AF26" s="217"/>
    </row>
    <row r="27" spans="1:32">
      <c r="A27" s="50" t="s">
        <v>173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10</v>
      </c>
      <c r="O27" s="60"/>
      <c r="P27" s="59"/>
      <c r="R27" s="6">
        <v>9927635</v>
      </c>
      <c r="AF27" s="217"/>
    </row>
    <row r="28" spans="1:32">
      <c r="A28" s="50" t="s">
        <v>174</v>
      </c>
      <c r="C28" s="54"/>
      <c r="D28" s="55" t="s">
        <v>175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8122</v>
      </c>
      <c r="O28" s="60"/>
      <c r="P28" s="59"/>
      <c r="R28" s="6">
        <f>IF(COUNTIF(R29:R30,"-")=COUNTA(R29:R30),"-",SUM(R29:R30))</f>
        <v>8121843385</v>
      </c>
      <c r="AF28" s="217"/>
    </row>
    <row r="29" spans="1:32">
      <c r="A29" s="50" t="s">
        <v>176</v>
      </c>
      <c r="C29" s="54"/>
      <c r="D29" s="55"/>
      <c r="E29" s="55" t="s">
        <v>177</v>
      </c>
      <c r="F29" s="55"/>
      <c r="G29" s="55"/>
      <c r="H29" s="55"/>
      <c r="I29" s="55"/>
      <c r="J29" s="55"/>
      <c r="K29" s="61"/>
      <c r="L29" s="61"/>
      <c r="M29" s="61"/>
      <c r="N29" s="57">
        <v>6400</v>
      </c>
      <c r="O29" s="60"/>
      <c r="P29" s="59"/>
      <c r="R29" s="6">
        <v>6399780468</v>
      </c>
      <c r="AF29" s="217"/>
    </row>
    <row r="30" spans="1:32">
      <c r="A30" s="50" t="s">
        <v>178</v>
      </c>
      <c r="C30" s="54"/>
      <c r="D30" s="55"/>
      <c r="E30" s="55" t="s">
        <v>35</v>
      </c>
      <c r="F30" s="55"/>
      <c r="G30" s="56"/>
      <c r="H30" s="55"/>
      <c r="I30" s="55"/>
      <c r="J30" s="55"/>
      <c r="K30" s="61"/>
      <c r="L30" s="61"/>
      <c r="M30" s="61"/>
      <c r="N30" s="57">
        <v>1722</v>
      </c>
      <c r="O30" s="60"/>
      <c r="P30" s="59"/>
      <c r="R30" s="6">
        <v>1722062917</v>
      </c>
      <c r="AF30" s="217"/>
    </row>
    <row r="31" spans="1:32">
      <c r="A31" s="50" t="s">
        <v>134</v>
      </c>
      <c r="C31" s="62" t="s">
        <v>135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-40773</v>
      </c>
      <c r="O31" s="66"/>
      <c r="P31" s="59"/>
      <c r="R31" s="6">
        <f>IF(COUNTIF(R7:R28,"-")=COUNTA(R7:R28),"-",SUM(R28)-SUM(R7))</f>
        <v>-40773184514</v>
      </c>
      <c r="AF31" s="217"/>
    </row>
    <row r="32" spans="1:32">
      <c r="A32" s="50" t="s">
        <v>181</v>
      </c>
      <c r="C32" s="54"/>
      <c r="D32" s="55" t="s">
        <v>182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86</v>
      </c>
      <c r="O32" s="58" t="s">
        <v>338</v>
      </c>
      <c r="P32" s="59"/>
      <c r="R32" s="6">
        <f>IF(COUNTIF(R33:R37,"-")=COUNTA(R33:R37),"-",SUM(R33:R37))</f>
        <v>85602600</v>
      </c>
      <c r="AF32" s="217"/>
    </row>
    <row r="33" spans="1:32">
      <c r="A33" s="50" t="s">
        <v>183</v>
      </c>
      <c r="C33" s="54"/>
      <c r="D33" s="55"/>
      <c r="E33" s="56" t="s">
        <v>184</v>
      </c>
      <c r="F33" s="56"/>
      <c r="G33" s="55"/>
      <c r="H33" s="55"/>
      <c r="I33" s="55"/>
      <c r="J33" s="55"/>
      <c r="K33" s="56"/>
      <c r="L33" s="56"/>
      <c r="M33" s="56"/>
      <c r="N33" s="57">
        <v>73</v>
      </c>
      <c r="O33" s="60"/>
      <c r="P33" s="59"/>
      <c r="R33" s="6">
        <v>72732600</v>
      </c>
      <c r="AF33" s="217"/>
    </row>
    <row r="34" spans="1:32">
      <c r="A34" s="50" t="s">
        <v>185</v>
      </c>
      <c r="C34" s="54"/>
      <c r="D34" s="55"/>
      <c r="E34" s="56" t="s">
        <v>186</v>
      </c>
      <c r="F34" s="56"/>
      <c r="G34" s="55"/>
      <c r="H34" s="55"/>
      <c r="I34" s="55"/>
      <c r="J34" s="55"/>
      <c r="K34" s="56"/>
      <c r="L34" s="56"/>
      <c r="M34" s="56"/>
      <c r="N34" s="57">
        <v>1</v>
      </c>
      <c r="O34" s="60"/>
      <c r="P34" s="59"/>
      <c r="R34" s="6">
        <v>1470000</v>
      </c>
      <c r="AF34" s="217"/>
    </row>
    <row r="35" spans="1:32">
      <c r="A35" s="50" t="s">
        <v>187</v>
      </c>
      <c r="C35" s="54"/>
      <c r="D35" s="55"/>
      <c r="E35" s="56" t="s">
        <v>188</v>
      </c>
      <c r="F35" s="56"/>
      <c r="G35" s="55"/>
      <c r="H35" s="56"/>
      <c r="I35" s="55"/>
      <c r="J35" s="55"/>
      <c r="K35" s="56"/>
      <c r="L35" s="56"/>
      <c r="M35" s="56"/>
      <c r="N35" s="57" t="s">
        <v>337</v>
      </c>
      <c r="O35" s="60"/>
      <c r="P35" s="59"/>
      <c r="R35" s="6" t="s">
        <v>11</v>
      </c>
      <c r="AF35" s="217"/>
    </row>
    <row r="36" spans="1:32">
      <c r="A36" s="50" t="s">
        <v>189</v>
      </c>
      <c r="C36" s="54"/>
      <c r="D36" s="55"/>
      <c r="E36" s="55" t="s">
        <v>190</v>
      </c>
      <c r="F36" s="55"/>
      <c r="G36" s="55"/>
      <c r="H36" s="55"/>
      <c r="I36" s="55"/>
      <c r="J36" s="55"/>
      <c r="K36" s="56"/>
      <c r="L36" s="56"/>
      <c r="M36" s="56"/>
      <c r="N36" s="57" t="s">
        <v>337</v>
      </c>
      <c r="O36" s="60"/>
      <c r="P36" s="59"/>
      <c r="R36" s="6" t="s">
        <v>11</v>
      </c>
      <c r="AF36" s="217"/>
    </row>
    <row r="37" spans="1:32">
      <c r="A37" s="50" t="s">
        <v>191</v>
      </c>
      <c r="C37" s="54"/>
      <c r="D37" s="55"/>
      <c r="E37" s="55" t="s">
        <v>35</v>
      </c>
      <c r="F37" s="55"/>
      <c r="G37" s="55"/>
      <c r="H37" s="55"/>
      <c r="I37" s="55"/>
      <c r="J37" s="55"/>
      <c r="K37" s="56"/>
      <c r="L37" s="56"/>
      <c r="M37" s="56"/>
      <c r="N37" s="57">
        <v>11</v>
      </c>
      <c r="O37" s="60"/>
      <c r="P37" s="59"/>
      <c r="R37" s="6">
        <v>11400000</v>
      </c>
      <c r="AF37" s="217"/>
    </row>
    <row r="38" spans="1:32">
      <c r="A38" s="50" t="s">
        <v>192</v>
      </c>
      <c r="C38" s="54"/>
      <c r="D38" s="55" t="s">
        <v>193</v>
      </c>
      <c r="E38" s="55"/>
      <c r="F38" s="55"/>
      <c r="G38" s="55"/>
      <c r="H38" s="55"/>
      <c r="I38" s="55"/>
      <c r="J38" s="55"/>
      <c r="K38" s="61"/>
      <c r="L38" s="61"/>
      <c r="M38" s="61"/>
      <c r="N38" s="57">
        <v>37</v>
      </c>
      <c r="O38" s="58"/>
      <c r="P38" s="59"/>
      <c r="R38" s="6">
        <f>IF(COUNTIF(R39:R40,"-")=COUNTA(R39:R40),"-",SUM(R39:R40))</f>
        <v>37159669</v>
      </c>
      <c r="AF38" s="217"/>
    </row>
    <row r="39" spans="1:32">
      <c r="A39" s="50" t="s">
        <v>194</v>
      </c>
      <c r="C39" s="54"/>
      <c r="D39" s="55"/>
      <c r="E39" s="55" t="s">
        <v>195</v>
      </c>
      <c r="F39" s="55"/>
      <c r="G39" s="55"/>
      <c r="H39" s="55"/>
      <c r="I39" s="55"/>
      <c r="J39" s="55"/>
      <c r="K39" s="61"/>
      <c r="L39" s="61"/>
      <c r="M39" s="61"/>
      <c r="N39" s="57" t="s">
        <v>337</v>
      </c>
      <c r="O39" s="60"/>
      <c r="P39" s="59"/>
      <c r="R39" s="6" t="s">
        <v>11</v>
      </c>
      <c r="AF39" s="217"/>
    </row>
    <row r="40" spans="1:32" ht="14.25" thickBot="1">
      <c r="A40" s="50" t="s">
        <v>196</v>
      </c>
      <c r="C40" s="54"/>
      <c r="D40" s="55"/>
      <c r="E40" s="55" t="s">
        <v>35</v>
      </c>
      <c r="F40" s="55"/>
      <c r="G40" s="55"/>
      <c r="H40" s="55"/>
      <c r="I40" s="55"/>
      <c r="J40" s="55"/>
      <c r="K40" s="61"/>
      <c r="L40" s="61"/>
      <c r="M40" s="61"/>
      <c r="N40" s="57">
        <v>37</v>
      </c>
      <c r="O40" s="60"/>
      <c r="P40" s="59"/>
      <c r="R40" s="6">
        <v>37159669</v>
      </c>
      <c r="AF40" s="217"/>
    </row>
    <row r="41" spans="1:32" ht="14.25" thickBot="1">
      <c r="A41" s="50" t="s">
        <v>179</v>
      </c>
      <c r="C41" s="67" t="s">
        <v>180</v>
      </c>
      <c r="D41" s="68"/>
      <c r="E41" s="68"/>
      <c r="F41" s="68"/>
      <c r="G41" s="68"/>
      <c r="H41" s="68"/>
      <c r="I41" s="68"/>
      <c r="J41" s="68"/>
      <c r="K41" s="69"/>
      <c r="L41" s="69"/>
      <c r="M41" s="69"/>
      <c r="N41" s="70">
        <v>-40822</v>
      </c>
      <c r="O41" s="71"/>
      <c r="P41" s="59"/>
      <c r="R41" s="6">
        <f>IF(COUNTIF(R31:R40,"-")=COUNTA(R31:R40),"-",SUM(R31,R38)-SUM(R32))</f>
        <v>-40821627445</v>
      </c>
      <c r="AF41" s="217"/>
    </row>
    <row r="42" spans="1:32" s="73" customFormat="1" ht="3.75" customHeight="1">
      <c r="A42" s="72"/>
      <c r="C42" s="74"/>
      <c r="D42" s="74"/>
      <c r="E42" s="75"/>
      <c r="F42" s="75"/>
      <c r="G42" s="75"/>
      <c r="H42" s="75"/>
      <c r="I42" s="75"/>
      <c r="J42" s="76"/>
      <c r="K42" s="76"/>
      <c r="L42" s="76"/>
    </row>
    <row r="43" spans="1:32" s="73" customFormat="1" ht="15.6" customHeight="1">
      <c r="A43" s="72"/>
      <c r="C43" s="77"/>
      <c r="D43" s="77" t="s">
        <v>322</v>
      </c>
      <c r="E43" s="78"/>
      <c r="F43" s="78"/>
      <c r="G43" s="78"/>
      <c r="H43" s="78"/>
      <c r="I43" s="78"/>
      <c r="J43" s="79"/>
      <c r="K43" s="79"/>
      <c r="L43" s="79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C1" sqref="C1"/>
    </sheetView>
  </sheetViews>
  <sheetFormatPr defaultRowHeight="12.7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2" spans="1:24" ht="24">
      <c r="B2" s="82"/>
      <c r="C2" s="250" t="s">
        <v>339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</row>
    <row r="3" spans="1:24" ht="17.25">
      <c r="B3" s="84"/>
      <c r="C3" s="251" t="s">
        <v>335</v>
      </c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</row>
    <row r="4" spans="1:24" ht="17.25">
      <c r="B4" s="84"/>
      <c r="C4" s="251" t="s">
        <v>336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</row>
    <row r="5" spans="1:24" ht="15.75" customHeight="1" thickBot="1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218" t="s">
        <v>332</v>
      </c>
      <c r="Q5" s="86"/>
      <c r="R5" s="87"/>
    </row>
    <row r="6" spans="1:24" ht="12.75" customHeight="1">
      <c r="B6" s="88"/>
      <c r="C6" s="252" t="s">
        <v>0</v>
      </c>
      <c r="D6" s="253"/>
      <c r="E6" s="253"/>
      <c r="F6" s="253"/>
      <c r="G6" s="253"/>
      <c r="H6" s="253"/>
      <c r="I6" s="253"/>
      <c r="J6" s="254"/>
      <c r="K6" s="258" t="s">
        <v>323</v>
      </c>
      <c r="L6" s="253"/>
      <c r="M6" s="89"/>
      <c r="N6" s="89"/>
      <c r="O6" s="89"/>
      <c r="P6" s="90"/>
      <c r="Q6" s="89"/>
      <c r="R6" s="90"/>
    </row>
    <row r="7" spans="1:24" ht="29.25" customHeight="1" thickBot="1">
      <c r="A7" s="81" t="s">
        <v>315</v>
      </c>
      <c r="B7" s="88"/>
      <c r="C7" s="255"/>
      <c r="D7" s="256"/>
      <c r="E7" s="256"/>
      <c r="F7" s="256"/>
      <c r="G7" s="256"/>
      <c r="H7" s="256"/>
      <c r="I7" s="256"/>
      <c r="J7" s="257"/>
      <c r="K7" s="259"/>
      <c r="L7" s="256"/>
      <c r="M7" s="260" t="s">
        <v>324</v>
      </c>
      <c r="N7" s="261"/>
      <c r="O7" s="260" t="s">
        <v>325</v>
      </c>
      <c r="P7" s="262"/>
      <c r="Q7" s="263" t="s">
        <v>133</v>
      </c>
      <c r="R7" s="264"/>
    </row>
    <row r="8" spans="1:24" ht="15.95" customHeight="1">
      <c r="A8" s="81" t="s">
        <v>197</v>
      </c>
      <c r="B8" s="91"/>
      <c r="C8" s="92" t="s">
        <v>198</v>
      </c>
      <c r="D8" s="93"/>
      <c r="E8" s="93"/>
      <c r="F8" s="93"/>
      <c r="G8" s="93"/>
      <c r="H8" s="93"/>
      <c r="I8" s="93"/>
      <c r="J8" s="94"/>
      <c r="K8" s="95">
        <v>45401</v>
      </c>
      <c r="L8" s="96"/>
      <c r="M8" s="95">
        <v>97175</v>
      </c>
      <c r="N8" s="97"/>
      <c r="O8" s="95">
        <v>-51774</v>
      </c>
      <c r="P8" s="99"/>
      <c r="Q8" s="98" t="s">
        <v>340</v>
      </c>
      <c r="R8" s="99"/>
      <c r="U8" s="221">
        <f t="shared" ref="U8:U13" si="0">IF(COUNTIF(V8:X8,"-")=COUNTA(V8:X8),"-",SUM(V8:X8))</f>
        <v>45401355814</v>
      </c>
      <c r="V8" s="221">
        <v>97175442929</v>
      </c>
      <c r="W8" s="221">
        <v>-51774087115</v>
      </c>
      <c r="X8" s="221" t="s">
        <v>11</v>
      </c>
    </row>
    <row r="9" spans="1:24" ht="15.95" customHeight="1">
      <c r="A9" s="81" t="s">
        <v>199</v>
      </c>
      <c r="B9" s="91"/>
      <c r="C9" s="24"/>
      <c r="D9" s="19" t="s">
        <v>200</v>
      </c>
      <c r="E9" s="19"/>
      <c r="F9" s="19"/>
      <c r="G9" s="19"/>
      <c r="H9" s="19"/>
      <c r="I9" s="19"/>
      <c r="J9" s="100"/>
      <c r="K9" s="101">
        <v>-40822</v>
      </c>
      <c r="L9" s="102"/>
      <c r="M9" s="269"/>
      <c r="N9" s="270"/>
      <c r="O9" s="101">
        <v>-40822</v>
      </c>
      <c r="P9" s="107"/>
      <c r="Q9" s="104" t="s">
        <v>340</v>
      </c>
      <c r="R9" s="105"/>
      <c r="U9" s="221">
        <f t="shared" si="0"/>
        <v>-40821627445</v>
      </c>
      <c r="V9" s="221" t="s">
        <v>11</v>
      </c>
      <c r="W9" s="221">
        <v>-40821627445</v>
      </c>
      <c r="X9" s="221" t="s">
        <v>11</v>
      </c>
    </row>
    <row r="10" spans="1:24" ht="15.95" customHeight="1">
      <c r="A10" s="81" t="s">
        <v>201</v>
      </c>
      <c r="B10" s="88"/>
      <c r="C10" s="106"/>
      <c r="D10" s="100" t="s">
        <v>202</v>
      </c>
      <c r="E10" s="100"/>
      <c r="F10" s="100"/>
      <c r="G10" s="100"/>
      <c r="H10" s="100"/>
      <c r="I10" s="100"/>
      <c r="J10" s="100"/>
      <c r="K10" s="101">
        <v>41410</v>
      </c>
      <c r="L10" s="102"/>
      <c r="M10" s="271"/>
      <c r="N10" s="272"/>
      <c r="O10" s="101">
        <v>41410</v>
      </c>
      <c r="P10" s="107"/>
      <c r="Q10" s="104" t="s">
        <v>11</v>
      </c>
      <c r="R10" s="107"/>
      <c r="U10" s="221">
        <f t="shared" si="0"/>
        <v>41409855468</v>
      </c>
      <c r="V10" s="221" t="s">
        <v>11</v>
      </c>
      <c r="W10" s="221">
        <f>IF(COUNTIF(W11:W12,"-")=COUNTA(W11:W12),"-",SUM(W11:W12))</f>
        <v>41409855468</v>
      </c>
      <c r="X10" s="221" t="s">
        <v>11</v>
      </c>
    </row>
    <row r="11" spans="1:24" ht="15.95" customHeight="1">
      <c r="A11" s="81" t="s">
        <v>203</v>
      </c>
      <c r="B11" s="88"/>
      <c r="C11" s="108"/>
      <c r="D11" s="100"/>
      <c r="E11" s="109" t="s">
        <v>204</v>
      </c>
      <c r="F11" s="109"/>
      <c r="G11" s="109"/>
      <c r="H11" s="109"/>
      <c r="I11" s="109"/>
      <c r="J11" s="100"/>
      <c r="K11" s="101">
        <v>26141</v>
      </c>
      <c r="L11" s="102"/>
      <c r="M11" s="271"/>
      <c r="N11" s="272"/>
      <c r="O11" s="101">
        <v>26141</v>
      </c>
      <c r="P11" s="107"/>
      <c r="Q11" s="104" t="s">
        <v>340</v>
      </c>
      <c r="R11" s="107"/>
      <c r="U11" s="221">
        <f t="shared" si="0"/>
        <v>26140544322</v>
      </c>
      <c r="V11" s="221" t="s">
        <v>11</v>
      </c>
      <c r="W11" s="221">
        <v>26140544322</v>
      </c>
      <c r="X11" s="221" t="s">
        <v>11</v>
      </c>
    </row>
    <row r="12" spans="1:24" ht="15.95" customHeight="1">
      <c r="A12" s="81" t="s">
        <v>205</v>
      </c>
      <c r="B12" s="88"/>
      <c r="C12" s="110"/>
      <c r="D12" s="111"/>
      <c r="E12" s="111" t="s">
        <v>206</v>
      </c>
      <c r="F12" s="111"/>
      <c r="G12" s="111"/>
      <c r="H12" s="111"/>
      <c r="I12" s="111"/>
      <c r="J12" s="112"/>
      <c r="K12" s="113">
        <v>15269</v>
      </c>
      <c r="L12" s="114"/>
      <c r="M12" s="273"/>
      <c r="N12" s="274"/>
      <c r="O12" s="113">
        <v>15269</v>
      </c>
      <c r="P12" s="117"/>
      <c r="Q12" s="116" t="s">
        <v>340</v>
      </c>
      <c r="R12" s="117"/>
      <c r="U12" s="221">
        <f t="shared" si="0"/>
        <v>15269311146</v>
      </c>
      <c r="V12" s="221" t="s">
        <v>11</v>
      </c>
      <c r="W12" s="221">
        <v>15269311146</v>
      </c>
      <c r="X12" s="221" t="s">
        <v>11</v>
      </c>
    </row>
    <row r="13" spans="1:24" ht="15.95" customHeight="1">
      <c r="A13" s="81" t="s">
        <v>207</v>
      </c>
      <c r="B13" s="88"/>
      <c r="C13" s="118"/>
      <c r="D13" s="119" t="s">
        <v>208</v>
      </c>
      <c r="E13" s="120"/>
      <c r="F13" s="119"/>
      <c r="G13" s="119"/>
      <c r="H13" s="119"/>
      <c r="I13" s="119"/>
      <c r="J13" s="121"/>
      <c r="K13" s="122">
        <v>588</v>
      </c>
      <c r="L13" s="123"/>
      <c r="M13" s="275"/>
      <c r="N13" s="276"/>
      <c r="O13" s="122">
        <v>588</v>
      </c>
      <c r="P13" s="125"/>
      <c r="Q13" s="124" t="s">
        <v>11</v>
      </c>
      <c r="R13" s="125"/>
      <c r="U13" s="221">
        <f t="shared" si="0"/>
        <v>588228023</v>
      </c>
      <c r="V13" s="221" t="s">
        <v>11</v>
      </c>
      <c r="W13" s="221">
        <f>IF(COUNTIF(W9:W10,"-")=COUNTA(W9:W10),"-",SUM(W9:W10))</f>
        <v>588228023</v>
      </c>
      <c r="X13" s="221" t="s">
        <v>11</v>
      </c>
    </row>
    <row r="14" spans="1:24" ht="15.95" customHeight="1">
      <c r="A14" s="81" t="s">
        <v>209</v>
      </c>
      <c r="B14" s="88"/>
      <c r="C14" s="24"/>
      <c r="D14" s="126" t="s">
        <v>326</v>
      </c>
      <c r="E14" s="126"/>
      <c r="F14" s="126"/>
      <c r="G14" s="109"/>
      <c r="H14" s="109"/>
      <c r="I14" s="109"/>
      <c r="J14" s="100"/>
      <c r="K14" s="265"/>
      <c r="L14" s="266"/>
      <c r="M14" s="101">
        <v>-644</v>
      </c>
      <c r="N14" s="103"/>
      <c r="O14" s="101">
        <v>644</v>
      </c>
      <c r="P14" s="107"/>
      <c r="Q14" s="277" t="s">
        <v>11</v>
      </c>
      <c r="R14" s="278"/>
      <c r="U14" s="221">
        <v>0</v>
      </c>
      <c r="V14" s="221">
        <f>IF(COUNTA(V15:V18)=COUNTIF(V15:V18,"-"),"-",SUM(V15,V17,V16,V18))</f>
        <v>-644402285</v>
      </c>
      <c r="W14" s="221">
        <f>IF(COUNTA(W15:W18)=COUNTIF(W15:W18,"-"),"-",SUM(W15,W17,W16,W18))</f>
        <v>644402285</v>
      </c>
      <c r="X14" s="221" t="s">
        <v>11</v>
      </c>
    </row>
    <row r="15" spans="1:24" ht="15.95" customHeight="1">
      <c r="A15" s="81" t="s">
        <v>210</v>
      </c>
      <c r="B15" s="88"/>
      <c r="C15" s="24"/>
      <c r="D15" s="126"/>
      <c r="E15" s="126" t="s">
        <v>211</v>
      </c>
      <c r="F15" s="109"/>
      <c r="G15" s="109"/>
      <c r="H15" s="109"/>
      <c r="I15" s="109"/>
      <c r="J15" s="100"/>
      <c r="K15" s="265"/>
      <c r="L15" s="266"/>
      <c r="M15" s="101">
        <v>3475</v>
      </c>
      <c r="N15" s="103"/>
      <c r="O15" s="101">
        <v>-3475</v>
      </c>
      <c r="P15" s="107"/>
      <c r="Q15" s="267" t="s">
        <v>11</v>
      </c>
      <c r="R15" s="268"/>
      <c r="U15" s="221">
        <v>0</v>
      </c>
      <c r="V15" s="221">
        <v>3474533658</v>
      </c>
      <c r="W15" s="221">
        <v>-3474533658</v>
      </c>
      <c r="X15" s="221" t="s">
        <v>11</v>
      </c>
    </row>
    <row r="16" spans="1:24" ht="15.95" customHeight="1">
      <c r="A16" s="81" t="s">
        <v>212</v>
      </c>
      <c r="B16" s="88"/>
      <c r="C16" s="24"/>
      <c r="D16" s="126"/>
      <c r="E16" s="126" t="s">
        <v>213</v>
      </c>
      <c r="F16" s="126"/>
      <c r="G16" s="109"/>
      <c r="H16" s="109"/>
      <c r="I16" s="109"/>
      <c r="J16" s="100"/>
      <c r="K16" s="265"/>
      <c r="L16" s="266"/>
      <c r="M16" s="101">
        <v>-4706</v>
      </c>
      <c r="N16" s="103"/>
      <c r="O16" s="101">
        <v>4706</v>
      </c>
      <c r="P16" s="107"/>
      <c r="Q16" s="267" t="s">
        <v>11</v>
      </c>
      <c r="R16" s="268"/>
      <c r="U16" s="221">
        <v>0</v>
      </c>
      <c r="V16" s="221">
        <v>-4705777039</v>
      </c>
      <c r="W16" s="221">
        <v>4705777039</v>
      </c>
      <c r="X16" s="221" t="s">
        <v>11</v>
      </c>
    </row>
    <row r="17" spans="1:24" ht="15.95" customHeight="1">
      <c r="A17" s="81" t="s">
        <v>214</v>
      </c>
      <c r="B17" s="88"/>
      <c r="C17" s="24"/>
      <c r="D17" s="126"/>
      <c r="E17" s="126" t="s">
        <v>215</v>
      </c>
      <c r="F17" s="126"/>
      <c r="G17" s="109"/>
      <c r="H17" s="109"/>
      <c r="I17" s="109"/>
      <c r="J17" s="100"/>
      <c r="K17" s="265"/>
      <c r="L17" s="266"/>
      <c r="M17" s="101">
        <v>1514</v>
      </c>
      <c r="N17" s="103"/>
      <c r="O17" s="101">
        <v>-1514</v>
      </c>
      <c r="P17" s="107"/>
      <c r="Q17" s="267" t="s">
        <v>11</v>
      </c>
      <c r="R17" s="268"/>
      <c r="U17" s="221">
        <v>0</v>
      </c>
      <c r="V17" s="221">
        <v>1513566324</v>
      </c>
      <c r="W17" s="221">
        <v>-1513566324</v>
      </c>
      <c r="X17" s="221" t="s">
        <v>11</v>
      </c>
    </row>
    <row r="18" spans="1:24" ht="15.95" customHeight="1">
      <c r="A18" s="81" t="s">
        <v>216</v>
      </c>
      <c r="B18" s="88"/>
      <c r="C18" s="24"/>
      <c r="D18" s="126"/>
      <c r="E18" s="126" t="s">
        <v>217</v>
      </c>
      <c r="F18" s="126"/>
      <c r="G18" s="109"/>
      <c r="H18" s="20"/>
      <c r="I18" s="109"/>
      <c r="J18" s="100"/>
      <c r="K18" s="265"/>
      <c r="L18" s="266"/>
      <c r="M18" s="101">
        <v>-927</v>
      </c>
      <c r="N18" s="103"/>
      <c r="O18" s="101">
        <v>927</v>
      </c>
      <c r="P18" s="107"/>
      <c r="Q18" s="267" t="s">
        <v>11</v>
      </c>
      <c r="R18" s="268"/>
      <c r="U18" s="221">
        <v>0</v>
      </c>
      <c r="V18" s="221">
        <v>-926725228</v>
      </c>
      <c r="W18" s="221">
        <v>926725228</v>
      </c>
      <c r="X18" s="221" t="s">
        <v>11</v>
      </c>
    </row>
    <row r="19" spans="1:24" ht="15.95" customHeight="1">
      <c r="A19" s="81" t="s">
        <v>218</v>
      </c>
      <c r="B19" s="88"/>
      <c r="C19" s="24"/>
      <c r="D19" s="126" t="s">
        <v>219</v>
      </c>
      <c r="E19" s="109"/>
      <c r="F19" s="109"/>
      <c r="G19" s="109"/>
      <c r="H19" s="109"/>
      <c r="I19" s="109"/>
      <c r="J19" s="100"/>
      <c r="K19" s="101" t="s">
        <v>11</v>
      </c>
      <c r="L19" s="102"/>
      <c r="M19" s="101" t="s">
        <v>337</v>
      </c>
      <c r="N19" s="103"/>
      <c r="O19" s="271"/>
      <c r="P19" s="281"/>
      <c r="Q19" s="282" t="s">
        <v>11</v>
      </c>
      <c r="R19" s="281"/>
      <c r="U19" s="221" t="str">
        <f>IF(COUNTIF(V19:X19,"-")=COUNTA(V19:X19),"-",SUM(V19:X19))</f>
        <v>-</v>
      </c>
      <c r="V19" s="221" t="s">
        <v>340</v>
      </c>
      <c r="W19" s="221" t="s">
        <v>11</v>
      </c>
      <c r="X19" s="221" t="s">
        <v>11</v>
      </c>
    </row>
    <row r="20" spans="1:24" ht="15.95" customHeight="1">
      <c r="A20" s="81" t="s">
        <v>220</v>
      </c>
      <c r="B20" s="88"/>
      <c r="C20" s="24"/>
      <c r="D20" s="126" t="s">
        <v>221</v>
      </c>
      <c r="E20" s="126"/>
      <c r="F20" s="109"/>
      <c r="G20" s="109"/>
      <c r="H20" s="109"/>
      <c r="I20" s="109"/>
      <c r="J20" s="100"/>
      <c r="K20" s="101">
        <v>37</v>
      </c>
      <c r="L20" s="102"/>
      <c r="M20" s="101">
        <v>37</v>
      </c>
      <c r="N20" s="103"/>
      <c r="O20" s="271"/>
      <c r="P20" s="281"/>
      <c r="Q20" s="282" t="s">
        <v>11</v>
      </c>
      <c r="R20" s="281"/>
      <c r="U20" s="221">
        <f>IF(COUNTIF(V20:X20,"-")=COUNTA(V20:X20),"-",SUM(V20:X20))</f>
        <v>37262309</v>
      </c>
      <c r="V20" s="221">
        <v>37262309</v>
      </c>
      <c r="W20" s="221" t="s">
        <v>11</v>
      </c>
      <c r="X20" s="221" t="s">
        <v>11</v>
      </c>
    </row>
    <row r="21" spans="1:24" ht="15.95" customHeight="1">
      <c r="A21" s="81" t="s">
        <v>223</v>
      </c>
      <c r="B21" s="88"/>
      <c r="C21" s="110"/>
      <c r="D21" s="111" t="s">
        <v>35</v>
      </c>
      <c r="E21" s="111"/>
      <c r="F21" s="111"/>
      <c r="G21" s="127"/>
      <c r="H21" s="127"/>
      <c r="I21" s="127"/>
      <c r="J21" s="112"/>
      <c r="K21" s="113">
        <v>61</v>
      </c>
      <c r="L21" s="114"/>
      <c r="M21" s="113">
        <v>61</v>
      </c>
      <c r="N21" s="115"/>
      <c r="O21" s="113" t="s">
        <v>337</v>
      </c>
      <c r="P21" s="117"/>
      <c r="Q21" s="279" t="s">
        <v>11</v>
      </c>
      <c r="R21" s="280"/>
      <c r="S21" s="128"/>
      <c r="U21" s="221">
        <f>IF(COUNTIF(V21:X21,"-")=COUNTA(V21:X21),"-",SUM(V21:X21))</f>
        <v>60713429</v>
      </c>
      <c r="V21" s="221">
        <v>60713429</v>
      </c>
      <c r="W21" s="221" t="s">
        <v>340</v>
      </c>
      <c r="X21" s="221" t="s">
        <v>11</v>
      </c>
    </row>
    <row r="22" spans="1:24" ht="15.95" customHeight="1" thickBot="1">
      <c r="A22" s="81" t="s">
        <v>224</v>
      </c>
      <c r="B22" s="88"/>
      <c r="C22" s="129"/>
      <c r="D22" s="130" t="s">
        <v>225</v>
      </c>
      <c r="E22" s="130"/>
      <c r="F22" s="131"/>
      <c r="G22" s="131"/>
      <c r="H22" s="132"/>
      <c r="I22" s="131"/>
      <c r="J22" s="133"/>
      <c r="K22" s="134">
        <v>686</v>
      </c>
      <c r="L22" s="135"/>
      <c r="M22" s="134">
        <v>-546</v>
      </c>
      <c r="N22" s="136"/>
      <c r="O22" s="134">
        <v>1233</v>
      </c>
      <c r="P22" s="219" t="s">
        <v>338</v>
      </c>
      <c r="Q22" s="137" t="s">
        <v>11</v>
      </c>
      <c r="R22" s="138"/>
      <c r="S22" s="128"/>
      <c r="U22" s="221">
        <f>IF(COUNTIF(V22:X22,"-")=COUNTA(V22:X22),"-",SUM(V22:X22))</f>
        <v>686203761</v>
      </c>
      <c r="V22" s="221">
        <f>IF(AND(V14="-",COUNTIF(V19:V20,"-")=COUNTA(V19:V20),V21="-"),"-",SUM(V14,V19:V20,V21))</f>
        <v>-546426547</v>
      </c>
      <c r="W22" s="221">
        <f>IF(AND(W13="-",W14="-",COUNTIF(W19:W20,"-")=COUNTA(W19:W20),W21="-"),"-",SUM(W13,W14,W19:W20,W21))</f>
        <v>1232630308</v>
      </c>
      <c r="X22" s="221" t="s">
        <v>11</v>
      </c>
    </row>
    <row r="23" spans="1:24" ht="15.95" customHeight="1" thickBot="1">
      <c r="A23" s="81" t="s">
        <v>226</v>
      </c>
      <c r="B23" s="88"/>
      <c r="C23" s="139" t="s">
        <v>227</v>
      </c>
      <c r="D23" s="140"/>
      <c r="E23" s="140"/>
      <c r="F23" s="140"/>
      <c r="G23" s="141"/>
      <c r="H23" s="141"/>
      <c r="I23" s="141"/>
      <c r="J23" s="142"/>
      <c r="K23" s="143">
        <v>46088</v>
      </c>
      <c r="L23" s="144"/>
      <c r="M23" s="143">
        <v>96629</v>
      </c>
      <c r="N23" s="145"/>
      <c r="O23" s="143">
        <v>-50541</v>
      </c>
      <c r="P23" s="220"/>
      <c r="Q23" s="146" t="s">
        <v>11</v>
      </c>
      <c r="R23" s="147"/>
      <c r="S23" s="128"/>
      <c r="U23" s="221">
        <f>IF(COUNTIF(V23:X23,"-")=COUNTA(V23:X23),"-",SUM(V23:X23))</f>
        <v>46087559575</v>
      </c>
      <c r="V23" s="221">
        <v>96629016382</v>
      </c>
      <c r="W23" s="221">
        <v>-50541456807</v>
      </c>
      <c r="X23" s="221" t="s">
        <v>11</v>
      </c>
    </row>
    <row r="24" spans="1:24" ht="6.75" customHeight="1">
      <c r="B24" s="88"/>
      <c r="C24" s="148"/>
      <c r="D24" s="149"/>
      <c r="E24" s="149"/>
      <c r="F24" s="149"/>
      <c r="G24" s="149"/>
      <c r="H24" s="149"/>
      <c r="I24" s="149"/>
      <c r="J24" s="149"/>
      <c r="K24" s="88"/>
      <c r="L24" s="88"/>
      <c r="M24" s="88"/>
      <c r="N24" s="88"/>
      <c r="O24" s="88"/>
      <c r="P24" s="88"/>
      <c r="Q24" s="88"/>
      <c r="R24" s="19"/>
      <c r="S24" s="128"/>
    </row>
    <row r="25" spans="1:24" ht="15.6" customHeight="1">
      <c r="B25" s="88"/>
      <c r="C25" s="150"/>
      <c r="D25" s="151" t="s">
        <v>322</v>
      </c>
      <c r="F25" s="152"/>
      <c r="G25" s="153"/>
      <c r="H25" s="152"/>
      <c r="I25" s="152"/>
      <c r="J25" s="150"/>
      <c r="K25" s="88"/>
      <c r="L25" s="88"/>
      <c r="M25" s="88"/>
      <c r="N25" s="88"/>
      <c r="O25" s="88"/>
      <c r="P25" s="88"/>
      <c r="Q25" s="88"/>
      <c r="R25" s="19"/>
      <c r="S25" s="128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62"/>
  <sheetViews>
    <sheetView topLeftCell="B1" zoomScale="85" zoomScaleNormal="85" workbookViewId="0">
      <selection activeCell="C1" sqref="C1"/>
    </sheetView>
  </sheetViews>
  <sheetFormatPr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32" s="49" customFormat="1">
      <c r="A1" s="1"/>
      <c r="B1" s="154"/>
      <c r="C1" s="154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32" s="49" customFormat="1" ht="24">
      <c r="A2" s="1"/>
      <c r="B2" s="155"/>
      <c r="C2" s="292" t="s">
        <v>341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32" s="49" customFormat="1" ht="14.25">
      <c r="A3" s="156"/>
      <c r="B3" s="157"/>
      <c r="C3" s="293" t="s">
        <v>335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</row>
    <row r="4" spans="1:32" s="49" customFormat="1" ht="14.25">
      <c r="A4" s="156"/>
      <c r="B4" s="157"/>
      <c r="C4" s="293" t="s">
        <v>336</v>
      </c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</row>
    <row r="5" spans="1:32" s="49" customFormat="1" ht="14.25" thickBot="1">
      <c r="A5" s="15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 t="s">
        <v>332</v>
      </c>
    </row>
    <row r="6" spans="1:32" s="49" customFormat="1">
      <c r="A6" s="156"/>
      <c r="B6" s="157"/>
      <c r="C6" s="294" t="s">
        <v>0</v>
      </c>
      <c r="D6" s="295"/>
      <c r="E6" s="295"/>
      <c r="F6" s="295"/>
      <c r="G6" s="295"/>
      <c r="H6" s="295"/>
      <c r="I6" s="295"/>
      <c r="J6" s="296"/>
      <c r="K6" s="296"/>
      <c r="L6" s="297"/>
      <c r="M6" s="301" t="s">
        <v>317</v>
      </c>
      <c r="N6" s="302"/>
    </row>
    <row r="7" spans="1:32" s="49" customFormat="1" ht="14.25" thickBot="1">
      <c r="A7" s="156" t="s">
        <v>315</v>
      </c>
      <c r="B7" s="157"/>
      <c r="C7" s="298"/>
      <c r="D7" s="299"/>
      <c r="E7" s="299"/>
      <c r="F7" s="299"/>
      <c r="G7" s="299"/>
      <c r="H7" s="299"/>
      <c r="I7" s="299"/>
      <c r="J7" s="299"/>
      <c r="K7" s="299"/>
      <c r="L7" s="300"/>
      <c r="M7" s="303"/>
      <c r="N7" s="304"/>
    </row>
    <row r="8" spans="1:32" s="49" customFormat="1">
      <c r="A8" s="160"/>
      <c r="B8" s="161"/>
      <c r="C8" s="162" t="s">
        <v>327</v>
      </c>
      <c r="D8" s="163"/>
      <c r="E8" s="163"/>
      <c r="F8" s="164"/>
      <c r="G8" s="164"/>
      <c r="H8" s="165"/>
      <c r="I8" s="164"/>
      <c r="J8" s="165"/>
      <c r="K8" s="165"/>
      <c r="L8" s="166"/>
      <c r="M8" s="167"/>
      <c r="N8" s="168"/>
      <c r="AF8" s="222"/>
    </row>
    <row r="9" spans="1:32" s="49" customFormat="1">
      <c r="A9" s="1" t="s">
        <v>230</v>
      </c>
      <c r="B9" s="3"/>
      <c r="C9" s="169"/>
      <c r="D9" s="170" t="s">
        <v>231</v>
      </c>
      <c r="E9" s="170"/>
      <c r="F9" s="171"/>
      <c r="G9" s="171"/>
      <c r="H9" s="158"/>
      <c r="I9" s="171"/>
      <c r="J9" s="158"/>
      <c r="K9" s="158"/>
      <c r="L9" s="172"/>
      <c r="M9" s="173">
        <v>44816</v>
      </c>
      <c r="N9" s="174"/>
      <c r="Q9" s="49">
        <f>IF(AND(Q10="-",Q15="-"),"-",SUM(Q10,Q15))</f>
        <v>44815845869</v>
      </c>
      <c r="AF9" s="222"/>
    </row>
    <row r="10" spans="1:32" s="49" customFormat="1">
      <c r="A10" s="1" t="s">
        <v>232</v>
      </c>
      <c r="B10" s="3"/>
      <c r="C10" s="169"/>
      <c r="D10" s="170"/>
      <c r="E10" s="170" t="s">
        <v>233</v>
      </c>
      <c r="F10" s="171"/>
      <c r="G10" s="171"/>
      <c r="H10" s="171"/>
      <c r="I10" s="171"/>
      <c r="J10" s="158"/>
      <c r="K10" s="158"/>
      <c r="L10" s="172"/>
      <c r="M10" s="173">
        <v>21438</v>
      </c>
      <c r="N10" s="174"/>
      <c r="Q10" s="49">
        <f>IF(COUNTIF(Q11:Q14,"-")=COUNTA(Q11:Q14),"-",SUM(Q11:Q14))</f>
        <v>21437973091</v>
      </c>
      <c r="AF10" s="222"/>
    </row>
    <row r="11" spans="1:32" s="49" customFormat="1">
      <c r="A11" s="1" t="s">
        <v>234</v>
      </c>
      <c r="B11" s="3"/>
      <c r="C11" s="169"/>
      <c r="D11" s="170"/>
      <c r="E11" s="170"/>
      <c r="F11" s="171" t="s">
        <v>235</v>
      </c>
      <c r="G11" s="171"/>
      <c r="H11" s="171"/>
      <c r="I11" s="171"/>
      <c r="J11" s="158"/>
      <c r="K11" s="158"/>
      <c r="L11" s="172"/>
      <c r="M11" s="173">
        <v>9640</v>
      </c>
      <c r="N11" s="174"/>
      <c r="Q11" s="49">
        <v>9640212516</v>
      </c>
      <c r="AF11" s="222"/>
    </row>
    <row r="12" spans="1:32" s="49" customFormat="1">
      <c r="A12" s="1" t="s">
        <v>236</v>
      </c>
      <c r="B12" s="3"/>
      <c r="C12" s="169"/>
      <c r="D12" s="170"/>
      <c r="E12" s="170"/>
      <c r="F12" s="171" t="s">
        <v>237</v>
      </c>
      <c r="G12" s="171"/>
      <c r="H12" s="171"/>
      <c r="I12" s="171"/>
      <c r="J12" s="158"/>
      <c r="K12" s="158"/>
      <c r="L12" s="172"/>
      <c r="M12" s="173">
        <v>10217</v>
      </c>
      <c r="N12" s="174"/>
      <c r="Q12" s="49">
        <v>10216973244</v>
      </c>
      <c r="AF12" s="222"/>
    </row>
    <row r="13" spans="1:32" s="49" customFormat="1">
      <c r="A13" s="1" t="s">
        <v>238</v>
      </c>
      <c r="B13" s="3"/>
      <c r="C13" s="175"/>
      <c r="D13" s="158"/>
      <c r="E13" s="158"/>
      <c r="F13" s="158" t="s">
        <v>239</v>
      </c>
      <c r="G13" s="158"/>
      <c r="H13" s="158"/>
      <c r="I13" s="158"/>
      <c r="J13" s="158"/>
      <c r="K13" s="158"/>
      <c r="L13" s="172"/>
      <c r="M13" s="173">
        <v>528</v>
      </c>
      <c r="N13" s="174"/>
      <c r="Q13" s="49">
        <v>527689071</v>
      </c>
      <c r="AF13" s="222"/>
    </row>
    <row r="14" spans="1:32" s="49" customFormat="1">
      <c r="A14" s="1" t="s">
        <v>240</v>
      </c>
      <c r="B14" s="3"/>
      <c r="C14" s="176"/>
      <c r="D14" s="177"/>
      <c r="E14" s="158"/>
      <c r="F14" s="177" t="s">
        <v>241</v>
      </c>
      <c r="G14" s="177"/>
      <c r="H14" s="177"/>
      <c r="I14" s="177"/>
      <c r="J14" s="158"/>
      <c r="K14" s="158"/>
      <c r="L14" s="172"/>
      <c r="M14" s="173">
        <v>1053</v>
      </c>
      <c r="N14" s="174"/>
      <c r="Q14" s="49">
        <v>1053098260</v>
      </c>
      <c r="AF14" s="222"/>
    </row>
    <row r="15" spans="1:32" s="49" customFormat="1">
      <c r="A15" s="1" t="s">
        <v>242</v>
      </c>
      <c r="B15" s="3"/>
      <c r="C15" s="175"/>
      <c r="D15" s="177"/>
      <c r="E15" s="158" t="s">
        <v>243</v>
      </c>
      <c r="F15" s="177"/>
      <c r="G15" s="177"/>
      <c r="H15" s="177"/>
      <c r="I15" s="177"/>
      <c r="J15" s="158"/>
      <c r="K15" s="158"/>
      <c r="L15" s="172"/>
      <c r="M15" s="173">
        <v>23378</v>
      </c>
      <c r="N15" s="174"/>
      <c r="Q15" s="49">
        <f>IF(COUNTIF(Q16:Q19,"-")=COUNTA(Q16:Q19),"-",SUM(Q16:Q19))</f>
        <v>23377872778</v>
      </c>
      <c r="AF15" s="222"/>
    </row>
    <row r="16" spans="1:32" s="49" customFormat="1">
      <c r="A16" s="1" t="s">
        <v>244</v>
      </c>
      <c r="B16" s="3"/>
      <c r="C16" s="175"/>
      <c r="D16" s="177"/>
      <c r="E16" s="177"/>
      <c r="F16" s="158" t="s">
        <v>245</v>
      </c>
      <c r="G16" s="177"/>
      <c r="H16" s="177"/>
      <c r="I16" s="177"/>
      <c r="J16" s="158"/>
      <c r="K16" s="158"/>
      <c r="L16" s="172"/>
      <c r="M16" s="173">
        <v>17536</v>
      </c>
      <c r="N16" s="174"/>
      <c r="Q16" s="49">
        <v>17536455586</v>
      </c>
      <c r="AF16" s="222"/>
    </row>
    <row r="17" spans="1:32" s="49" customFormat="1">
      <c r="A17" s="1" t="s">
        <v>246</v>
      </c>
      <c r="B17" s="3"/>
      <c r="C17" s="175"/>
      <c r="D17" s="177"/>
      <c r="E17" s="177"/>
      <c r="F17" s="158" t="s">
        <v>247</v>
      </c>
      <c r="G17" s="177"/>
      <c r="H17" s="177"/>
      <c r="I17" s="177"/>
      <c r="J17" s="158"/>
      <c r="K17" s="158"/>
      <c r="L17" s="172"/>
      <c r="M17" s="173">
        <v>4348</v>
      </c>
      <c r="N17" s="174"/>
      <c r="Q17" s="49">
        <v>4347964312</v>
      </c>
      <c r="AF17" s="222"/>
    </row>
    <row r="18" spans="1:32" s="49" customFormat="1">
      <c r="A18" s="1" t="s">
        <v>248</v>
      </c>
      <c r="B18" s="3"/>
      <c r="C18" s="175"/>
      <c r="D18" s="158"/>
      <c r="E18" s="177"/>
      <c r="F18" s="158" t="s">
        <v>249</v>
      </c>
      <c r="G18" s="177"/>
      <c r="H18" s="177"/>
      <c r="I18" s="177"/>
      <c r="J18" s="158"/>
      <c r="K18" s="158"/>
      <c r="L18" s="172"/>
      <c r="M18" s="173">
        <v>1484</v>
      </c>
      <c r="N18" s="178"/>
      <c r="Q18" s="49">
        <v>1483525245</v>
      </c>
      <c r="AF18" s="222"/>
    </row>
    <row r="19" spans="1:32" s="49" customFormat="1">
      <c r="A19" s="1" t="s">
        <v>250</v>
      </c>
      <c r="B19" s="3"/>
      <c r="C19" s="175"/>
      <c r="D19" s="158"/>
      <c r="E19" s="179"/>
      <c r="F19" s="177" t="s">
        <v>241</v>
      </c>
      <c r="G19" s="158"/>
      <c r="H19" s="177"/>
      <c r="I19" s="177"/>
      <c r="J19" s="158"/>
      <c r="K19" s="158"/>
      <c r="L19" s="172"/>
      <c r="M19" s="173">
        <v>10</v>
      </c>
      <c r="N19" s="174"/>
      <c r="Q19" s="49">
        <v>9927635</v>
      </c>
      <c r="AF19" s="222"/>
    </row>
    <row r="20" spans="1:32" s="49" customFormat="1">
      <c r="A20" s="1" t="s">
        <v>251</v>
      </c>
      <c r="B20" s="3"/>
      <c r="C20" s="175"/>
      <c r="D20" s="158" t="s">
        <v>252</v>
      </c>
      <c r="E20" s="179"/>
      <c r="F20" s="177"/>
      <c r="G20" s="177"/>
      <c r="H20" s="177"/>
      <c r="I20" s="177"/>
      <c r="J20" s="158"/>
      <c r="K20" s="158"/>
      <c r="L20" s="172"/>
      <c r="M20" s="173">
        <v>48760</v>
      </c>
      <c r="N20" s="174" t="s">
        <v>338</v>
      </c>
      <c r="Q20" s="49">
        <f>IF(COUNTIF(Q21:Q24,"-")=COUNTA(Q21:Q24),"-",SUM(Q21:Q24))</f>
        <v>48759949748</v>
      </c>
      <c r="AF20" s="222"/>
    </row>
    <row r="21" spans="1:32" s="49" customFormat="1">
      <c r="A21" s="1" t="s">
        <v>253</v>
      </c>
      <c r="B21" s="3"/>
      <c r="C21" s="175"/>
      <c r="D21" s="158"/>
      <c r="E21" s="179" t="s">
        <v>254</v>
      </c>
      <c r="F21" s="177"/>
      <c r="G21" s="177"/>
      <c r="H21" s="177"/>
      <c r="I21" s="177"/>
      <c r="J21" s="158"/>
      <c r="K21" s="158"/>
      <c r="L21" s="172"/>
      <c r="M21" s="173">
        <v>25777</v>
      </c>
      <c r="N21" s="174"/>
      <c r="Q21" s="49">
        <v>25776644374</v>
      </c>
      <c r="AF21" s="222"/>
    </row>
    <row r="22" spans="1:32" s="49" customFormat="1">
      <c r="A22" s="1" t="s">
        <v>255</v>
      </c>
      <c r="B22" s="3"/>
      <c r="C22" s="175"/>
      <c r="D22" s="158"/>
      <c r="E22" s="179" t="s">
        <v>256</v>
      </c>
      <c r="F22" s="177"/>
      <c r="G22" s="177"/>
      <c r="H22" s="177"/>
      <c r="I22" s="177"/>
      <c r="J22" s="158"/>
      <c r="K22" s="158"/>
      <c r="L22" s="172"/>
      <c r="M22" s="173">
        <v>14868</v>
      </c>
      <c r="N22" s="174"/>
      <c r="Q22" s="49">
        <v>14867677683</v>
      </c>
      <c r="AF22" s="222"/>
    </row>
    <row r="23" spans="1:32" s="49" customFormat="1">
      <c r="A23" s="1" t="s">
        <v>257</v>
      </c>
      <c r="B23" s="3"/>
      <c r="C23" s="175"/>
      <c r="D23" s="158"/>
      <c r="E23" s="179" t="s">
        <v>258</v>
      </c>
      <c r="F23" s="177"/>
      <c r="G23" s="177"/>
      <c r="H23" s="177"/>
      <c r="I23" s="177"/>
      <c r="J23" s="158"/>
      <c r="K23" s="158"/>
      <c r="L23" s="172"/>
      <c r="M23" s="173">
        <v>6400</v>
      </c>
      <c r="N23" s="174"/>
      <c r="Q23" s="49">
        <v>6400007064</v>
      </c>
      <c r="AF23" s="222"/>
    </row>
    <row r="24" spans="1:32" s="49" customFormat="1">
      <c r="A24" s="1" t="s">
        <v>259</v>
      </c>
      <c r="B24" s="3"/>
      <c r="C24" s="175"/>
      <c r="D24" s="158"/>
      <c r="E24" s="179" t="s">
        <v>260</v>
      </c>
      <c r="F24" s="177"/>
      <c r="G24" s="177"/>
      <c r="H24" s="177"/>
      <c r="I24" s="179"/>
      <c r="J24" s="158"/>
      <c r="K24" s="158"/>
      <c r="L24" s="172"/>
      <c r="M24" s="173">
        <v>1716</v>
      </c>
      <c r="N24" s="174"/>
      <c r="Q24" s="49">
        <v>1715620627</v>
      </c>
      <c r="AF24" s="222"/>
    </row>
    <row r="25" spans="1:32" s="49" customFormat="1">
      <c r="A25" s="1" t="s">
        <v>261</v>
      </c>
      <c r="B25" s="3"/>
      <c r="C25" s="175"/>
      <c r="D25" s="158" t="s">
        <v>262</v>
      </c>
      <c r="E25" s="179"/>
      <c r="F25" s="177"/>
      <c r="G25" s="177"/>
      <c r="H25" s="177"/>
      <c r="I25" s="179"/>
      <c r="J25" s="158"/>
      <c r="K25" s="158"/>
      <c r="L25" s="172"/>
      <c r="M25" s="173">
        <v>73</v>
      </c>
      <c r="N25" s="174"/>
      <c r="Q25" s="49">
        <f>IF(COUNTIF(Q26:Q27,"-")=COUNTA(Q26:Q27),"-",SUM(Q26:Q27))</f>
        <v>72732600</v>
      </c>
      <c r="AF25" s="222"/>
    </row>
    <row r="26" spans="1:32" s="49" customFormat="1">
      <c r="A26" s="1" t="s">
        <v>263</v>
      </c>
      <c r="B26" s="3"/>
      <c r="C26" s="175"/>
      <c r="D26" s="158"/>
      <c r="E26" s="179" t="s">
        <v>264</v>
      </c>
      <c r="F26" s="177"/>
      <c r="G26" s="177"/>
      <c r="H26" s="177"/>
      <c r="I26" s="177"/>
      <c r="J26" s="158"/>
      <c r="K26" s="158"/>
      <c r="L26" s="172"/>
      <c r="M26" s="173">
        <v>73</v>
      </c>
      <c r="N26" s="174"/>
      <c r="Q26" s="49">
        <v>72732600</v>
      </c>
      <c r="AF26" s="222"/>
    </row>
    <row r="27" spans="1:32" s="49" customFormat="1">
      <c r="A27" s="1" t="s">
        <v>265</v>
      </c>
      <c r="B27" s="3"/>
      <c r="C27" s="175"/>
      <c r="D27" s="158"/>
      <c r="E27" s="179" t="s">
        <v>241</v>
      </c>
      <c r="F27" s="177"/>
      <c r="G27" s="177"/>
      <c r="H27" s="177"/>
      <c r="I27" s="177"/>
      <c r="J27" s="158"/>
      <c r="K27" s="158"/>
      <c r="L27" s="172"/>
      <c r="M27" s="173" t="s">
        <v>337</v>
      </c>
      <c r="N27" s="174"/>
      <c r="Q27" s="49" t="s">
        <v>11</v>
      </c>
      <c r="AF27" s="222"/>
    </row>
    <row r="28" spans="1:32" s="49" customFormat="1">
      <c r="A28" s="1" t="s">
        <v>266</v>
      </c>
      <c r="B28" s="3"/>
      <c r="C28" s="175"/>
      <c r="D28" s="158" t="s">
        <v>267</v>
      </c>
      <c r="E28" s="179"/>
      <c r="F28" s="177"/>
      <c r="G28" s="177"/>
      <c r="H28" s="177"/>
      <c r="I28" s="177"/>
      <c r="J28" s="158"/>
      <c r="K28" s="158"/>
      <c r="L28" s="172"/>
      <c r="M28" s="225" t="s">
        <v>347</v>
      </c>
      <c r="N28" s="174"/>
      <c r="Q28" s="49">
        <v>0</v>
      </c>
      <c r="AF28" s="222"/>
    </row>
    <row r="29" spans="1:32" s="49" customFormat="1">
      <c r="A29" s="1" t="s">
        <v>228</v>
      </c>
      <c r="B29" s="3"/>
      <c r="C29" s="180" t="s">
        <v>229</v>
      </c>
      <c r="D29" s="181"/>
      <c r="E29" s="182"/>
      <c r="F29" s="183"/>
      <c r="G29" s="183"/>
      <c r="H29" s="183"/>
      <c r="I29" s="183"/>
      <c r="J29" s="181"/>
      <c r="K29" s="181"/>
      <c r="L29" s="184"/>
      <c r="M29" s="185">
        <v>3871</v>
      </c>
      <c r="N29" s="186"/>
      <c r="Q29" s="49">
        <f>IF(COUNTIF(Q9:Q28,"-")=COUNTA(Q9:Q28),"-",SUM(Q20,Q28)-SUM(Q9,Q25))</f>
        <v>3871371279</v>
      </c>
      <c r="AF29" s="222"/>
    </row>
    <row r="30" spans="1:32" s="49" customFormat="1">
      <c r="A30" s="1"/>
      <c r="B30" s="3"/>
      <c r="C30" s="175" t="s">
        <v>328</v>
      </c>
      <c r="D30" s="158"/>
      <c r="E30" s="179"/>
      <c r="F30" s="177"/>
      <c r="G30" s="177"/>
      <c r="H30" s="177"/>
      <c r="I30" s="179"/>
      <c r="J30" s="158"/>
      <c r="K30" s="158"/>
      <c r="L30" s="172"/>
      <c r="M30" s="187"/>
      <c r="N30" s="188"/>
      <c r="AF30" s="222"/>
    </row>
    <row r="31" spans="1:32" s="49" customFormat="1">
      <c r="A31" s="1" t="s">
        <v>270</v>
      </c>
      <c r="B31" s="3"/>
      <c r="C31" s="175"/>
      <c r="D31" s="158" t="s">
        <v>271</v>
      </c>
      <c r="E31" s="179"/>
      <c r="F31" s="177"/>
      <c r="G31" s="177"/>
      <c r="H31" s="177"/>
      <c r="I31" s="177"/>
      <c r="J31" s="158"/>
      <c r="K31" s="158"/>
      <c r="L31" s="172"/>
      <c r="M31" s="173">
        <v>5335</v>
      </c>
      <c r="N31" s="174"/>
      <c r="Q31" s="49">
        <f>IF(COUNTIF(Q32:Q36,"-")=COUNTA(Q32:Q36),"-",SUM(Q32:Q36))</f>
        <v>5335377713</v>
      </c>
      <c r="AF31" s="222"/>
    </row>
    <row r="32" spans="1:32" s="49" customFormat="1">
      <c r="A32" s="1" t="s">
        <v>272</v>
      </c>
      <c r="B32" s="3"/>
      <c r="C32" s="175"/>
      <c r="D32" s="158"/>
      <c r="E32" s="179" t="s">
        <v>273</v>
      </c>
      <c r="F32" s="177"/>
      <c r="G32" s="177"/>
      <c r="H32" s="177"/>
      <c r="I32" s="177"/>
      <c r="J32" s="158"/>
      <c r="K32" s="158"/>
      <c r="L32" s="172"/>
      <c r="M32" s="173">
        <v>3508</v>
      </c>
      <c r="N32" s="174"/>
      <c r="Q32" s="49">
        <v>3508478479</v>
      </c>
      <c r="AF32" s="222"/>
    </row>
    <row r="33" spans="1:32" s="49" customFormat="1">
      <c r="A33" s="1" t="s">
        <v>274</v>
      </c>
      <c r="B33" s="3"/>
      <c r="C33" s="175"/>
      <c r="D33" s="158"/>
      <c r="E33" s="179" t="s">
        <v>275</v>
      </c>
      <c r="F33" s="177"/>
      <c r="G33" s="177"/>
      <c r="H33" s="177"/>
      <c r="I33" s="177"/>
      <c r="J33" s="158"/>
      <c r="K33" s="158"/>
      <c r="L33" s="172"/>
      <c r="M33" s="173">
        <v>1792</v>
      </c>
      <c r="N33" s="174"/>
      <c r="Q33" s="49">
        <v>1792198117</v>
      </c>
      <c r="AF33" s="222"/>
    </row>
    <row r="34" spans="1:32" s="49" customFormat="1">
      <c r="A34" s="1" t="s">
        <v>276</v>
      </c>
      <c r="B34" s="3"/>
      <c r="C34" s="175"/>
      <c r="D34" s="158"/>
      <c r="E34" s="179" t="s">
        <v>277</v>
      </c>
      <c r="F34" s="177"/>
      <c r="G34" s="177"/>
      <c r="H34" s="177"/>
      <c r="I34" s="177"/>
      <c r="J34" s="158"/>
      <c r="K34" s="158"/>
      <c r="L34" s="172"/>
      <c r="M34" s="225" t="s">
        <v>347</v>
      </c>
      <c r="N34" s="174"/>
      <c r="Q34" s="49">
        <v>0</v>
      </c>
      <c r="AF34" s="222"/>
    </row>
    <row r="35" spans="1:32" s="49" customFormat="1">
      <c r="A35" s="1" t="s">
        <v>278</v>
      </c>
      <c r="B35" s="3"/>
      <c r="C35" s="175"/>
      <c r="D35" s="158"/>
      <c r="E35" s="179" t="s">
        <v>279</v>
      </c>
      <c r="F35" s="177"/>
      <c r="G35" s="177"/>
      <c r="H35" s="177"/>
      <c r="I35" s="177"/>
      <c r="J35" s="158"/>
      <c r="K35" s="158"/>
      <c r="L35" s="172"/>
      <c r="M35" s="173">
        <v>35</v>
      </c>
      <c r="N35" s="174"/>
      <c r="Q35" s="49">
        <v>34575000</v>
      </c>
      <c r="AF35" s="222"/>
    </row>
    <row r="36" spans="1:32" s="49" customFormat="1">
      <c r="A36" s="1" t="s">
        <v>280</v>
      </c>
      <c r="B36" s="3"/>
      <c r="C36" s="175"/>
      <c r="D36" s="158"/>
      <c r="E36" s="179" t="s">
        <v>241</v>
      </c>
      <c r="F36" s="177"/>
      <c r="G36" s="177"/>
      <c r="H36" s="177"/>
      <c r="I36" s="177"/>
      <c r="J36" s="158"/>
      <c r="K36" s="158"/>
      <c r="L36" s="172"/>
      <c r="M36" s="173">
        <v>0</v>
      </c>
      <c r="N36" s="174"/>
      <c r="Q36" s="49">
        <v>126117</v>
      </c>
      <c r="AF36" s="222"/>
    </row>
    <row r="37" spans="1:32" s="49" customFormat="1">
      <c r="A37" s="1" t="s">
        <v>281</v>
      </c>
      <c r="B37" s="3"/>
      <c r="C37" s="175"/>
      <c r="D37" s="158" t="s">
        <v>282</v>
      </c>
      <c r="E37" s="179"/>
      <c r="F37" s="177"/>
      <c r="G37" s="177"/>
      <c r="H37" s="177"/>
      <c r="I37" s="179"/>
      <c r="J37" s="158"/>
      <c r="K37" s="158"/>
      <c r="L37" s="172"/>
      <c r="M37" s="173">
        <v>2367</v>
      </c>
      <c r="N37" s="174"/>
      <c r="Q37" s="49">
        <f>IF(COUNTIF(Q38:Q42,"-")=COUNTA(Q38:Q42),"-",SUM(Q38:Q42))</f>
        <v>2366986736</v>
      </c>
      <c r="AF37" s="222"/>
    </row>
    <row r="38" spans="1:32" s="49" customFormat="1">
      <c r="A38" s="1" t="s">
        <v>283</v>
      </c>
      <c r="B38" s="3"/>
      <c r="C38" s="175"/>
      <c r="D38" s="158"/>
      <c r="E38" s="179" t="s">
        <v>256</v>
      </c>
      <c r="F38" s="177"/>
      <c r="G38" s="177"/>
      <c r="H38" s="177"/>
      <c r="I38" s="179"/>
      <c r="J38" s="158"/>
      <c r="K38" s="158"/>
      <c r="L38" s="172"/>
      <c r="M38" s="173">
        <v>1016</v>
      </c>
      <c r="N38" s="174"/>
      <c r="Q38" s="49">
        <v>1015918000</v>
      </c>
      <c r="AF38" s="222"/>
    </row>
    <row r="39" spans="1:32" s="49" customFormat="1">
      <c r="A39" s="1" t="s">
        <v>284</v>
      </c>
      <c r="B39" s="3"/>
      <c r="C39" s="175"/>
      <c r="D39" s="158"/>
      <c r="E39" s="179" t="s">
        <v>285</v>
      </c>
      <c r="F39" s="177"/>
      <c r="G39" s="177"/>
      <c r="H39" s="177"/>
      <c r="I39" s="179"/>
      <c r="J39" s="158"/>
      <c r="K39" s="158"/>
      <c r="L39" s="172"/>
      <c r="M39" s="173">
        <v>957</v>
      </c>
      <c r="N39" s="174"/>
      <c r="Q39" s="49">
        <v>957325228</v>
      </c>
      <c r="AF39" s="222"/>
    </row>
    <row r="40" spans="1:32" s="49" customFormat="1">
      <c r="A40" s="1" t="s">
        <v>286</v>
      </c>
      <c r="B40" s="3"/>
      <c r="C40" s="175"/>
      <c r="D40" s="158"/>
      <c r="E40" s="179" t="s">
        <v>287</v>
      </c>
      <c r="F40" s="177"/>
      <c r="G40" s="158"/>
      <c r="H40" s="177"/>
      <c r="I40" s="177"/>
      <c r="J40" s="158"/>
      <c r="K40" s="158"/>
      <c r="L40" s="172"/>
      <c r="M40" s="173">
        <v>69</v>
      </c>
      <c r="N40" s="174"/>
      <c r="Q40" s="49">
        <v>69033051</v>
      </c>
      <c r="AF40" s="222"/>
    </row>
    <row r="41" spans="1:32" s="49" customFormat="1">
      <c r="A41" s="1" t="s">
        <v>288</v>
      </c>
      <c r="B41" s="3"/>
      <c r="C41" s="175"/>
      <c r="D41" s="158"/>
      <c r="E41" s="179" t="s">
        <v>289</v>
      </c>
      <c r="F41" s="177"/>
      <c r="G41" s="158"/>
      <c r="H41" s="177"/>
      <c r="I41" s="177"/>
      <c r="J41" s="158"/>
      <c r="K41" s="158"/>
      <c r="L41" s="172"/>
      <c r="M41" s="173">
        <v>29</v>
      </c>
      <c r="N41" s="174"/>
      <c r="Q41" s="49">
        <v>28713769</v>
      </c>
      <c r="AF41" s="222"/>
    </row>
    <row r="42" spans="1:32" s="49" customFormat="1">
      <c r="A42" s="1" t="s">
        <v>290</v>
      </c>
      <c r="B42" s="3"/>
      <c r="C42" s="175"/>
      <c r="D42" s="158"/>
      <c r="E42" s="179" t="s">
        <v>260</v>
      </c>
      <c r="F42" s="177"/>
      <c r="G42" s="177"/>
      <c r="H42" s="177"/>
      <c r="I42" s="177"/>
      <c r="J42" s="158"/>
      <c r="K42" s="158"/>
      <c r="L42" s="172"/>
      <c r="M42" s="173">
        <v>296</v>
      </c>
      <c r="N42" s="174"/>
      <c r="Q42" s="49">
        <v>295996688</v>
      </c>
      <c r="AF42" s="222"/>
    </row>
    <row r="43" spans="1:32" s="49" customFormat="1">
      <c r="A43" s="1" t="s">
        <v>268</v>
      </c>
      <c r="B43" s="3"/>
      <c r="C43" s="180" t="s">
        <v>269</v>
      </c>
      <c r="D43" s="181"/>
      <c r="E43" s="182"/>
      <c r="F43" s="183"/>
      <c r="G43" s="183"/>
      <c r="H43" s="183"/>
      <c r="I43" s="183"/>
      <c r="J43" s="181"/>
      <c r="K43" s="181"/>
      <c r="L43" s="184"/>
      <c r="M43" s="185">
        <v>-2968</v>
      </c>
      <c r="N43" s="186"/>
      <c r="Q43" s="49">
        <f>IF(AND(Q31="-",Q37="-"),"-",SUM(Q37)-SUM(Q31))</f>
        <v>-2968390977</v>
      </c>
      <c r="AF43" s="222"/>
    </row>
    <row r="44" spans="1:32" s="49" customFormat="1">
      <c r="A44" s="1"/>
      <c r="B44" s="3"/>
      <c r="C44" s="175" t="s">
        <v>329</v>
      </c>
      <c r="D44" s="158"/>
      <c r="E44" s="179"/>
      <c r="F44" s="177"/>
      <c r="G44" s="177"/>
      <c r="H44" s="177"/>
      <c r="I44" s="177"/>
      <c r="J44" s="158"/>
      <c r="K44" s="158"/>
      <c r="L44" s="172"/>
      <c r="M44" s="187"/>
      <c r="N44" s="188"/>
      <c r="AF44" s="222"/>
    </row>
    <row r="45" spans="1:32" s="49" customFormat="1">
      <c r="A45" s="1" t="s">
        <v>293</v>
      </c>
      <c r="B45" s="3"/>
      <c r="C45" s="175"/>
      <c r="D45" s="158" t="s">
        <v>294</v>
      </c>
      <c r="E45" s="179"/>
      <c r="F45" s="177"/>
      <c r="G45" s="177"/>
      <c r="H45" s="177"/>
      <c r="I45" s="177"/>
      <c r="J45" s="158"/>
      <c r="K45" s="158"/>
      <c r="L45" s="172"/>
      <c r="M45" s="173">
        <v>5169</v>
      </c>
      <c r="N45" s="174"/>
      <c r="Q45" s="49">
        <f>IF(COUNTIF(Q46:Q47,"-")=COUNTA(Q46:Q47),"-",SUM(Q46:Q47))</f>
        <v>5168653283</v>
      </c>
      <c r="AF45" s="222"/>
    </row>
    <row r="46" spans="1:32" s="49" customFormat="1">
      <c r="A46" s="1" t="s">
        <v>295</v>
      </c>
      <c r="B46" s="3"/>
      <c r="C46" s="175"/>
      <c r="D46" s="158"/>
      <c r="E46" s="179" t="s">
        <v>330</v>
      </c>
      <c r="F46" s="177"/>
      <c r="G46" s="177"/>
      <c r="H46" s="177"/>
      <c r="I46" s="177"/>
      <c r="J46" s="158"/>
      <c r="K46" s="158"/>
      <c r="L46" s="172"/>
      <c r="M46" s="173">
        <v>5169</v>
      </c>
      <c r="N46" s="174"/>
      <c r="Q46" s="49">
        <v>5168653283</v>
      </c>
      <c r="AF46" s="222"/>
    </row>
    <row r="47" spans="1:32" s="49" customFormat="1">
      <c r="A47" s="1" t="s">
        <v>296</v>
      </c>
      <c r="B47" s="3"/>
      <c r="C47" s="175"/>
      <c r="D47" s="158"/>
      <c r="E47" s="179" t="s">
        <v>241</v>
      </c>
      <c r="F47" s="177"/>
      <c r="G47" s="177"/>
      <c r="H47" s="177"/>
      <c r="I47" s="177"/>
      <c r="J47" s="158"/>
      <c r="K47" s="158"/>
      <c r="L47" s="172"/>
      <c r="M47" s="173" t="s">
        <v>337</v>
      </c>
      <c r="N47" s="174"/>
      <c r="Q47" s="49" t="s">
        <v>11</v>
      </c>
      <c r="AF47" s="222"/>
    </row>
    <row r="48" spans="1:32" s="49" customFormat="1">
      <c r="A48" s="1" t="s">
        <v>297</v>
      </c>
      <c r="B48" s="3"/>
      <c r="C48" s="175"/>
      <c r="D48" s="158" t="s">
        <v>298</v>
      </c>
      <c r="E48" s="179"/>
      <c r="F48" s="177"/>
      <c r="G48" s="177"/>
      <c r="H48" s="177"/>
      <c r="I48" s="177"/>
      <c r="J48" s="158"/>
      <c r="K48" s="158"/>
      <c r="L48" s="172"/>
      <c r="M48" s="173">
        <v>3910</v>
      </c>
      <c r="N48" s="174"/>
      <c r="Q48" s="49">
        <f>IF(COUNTIF(Q49:Q50,"-")=COUNTA(Q49:Q50),"-",SUM(Q49:Q50))</f>
        <v>3910400000</v>
      </c>
      <c r="AF48" s="222"/>
    </row>
    <row r="49" spans="1:32" s="49" customFormat="1">
      <c r="A49" s="1" t="s">
        <v>299</v>
      </c>
      <c r="B49" s="3"/>
      <c r="C49" s="175"/>
      <c r="D49" s="158"/>
      <c r="E49" s="179" t="s">
        <v>331</v>
      </c>
      <c r="F49" s="177"/>
      <c r="G49" s="177"/>
      <c r="H49" s="177"/>
      <c r="I49" s="171"/>
      <c r="J49" s="158"/>
      <c r="K49" s="158"/>
      <c r="L49" s="172"/>
      <c r="M49" s="173">
        <v>3818</v>
      </c>
      <c r="N49" s="174"/>
      <c r="Q49" s="49">
        <v>3818000000</v>
      </c>
      <c r="AF49" s="222"/>
    </row>
    <row r="50" spans="1:32" s="49" customFormat="1">
      <c r="A50" s="1" t="s">
        <v>300</v>
      </c>
      <c r="B50" s="3"/>
      <c r="C50" s="175"/>
      <c r="D50" s="158"/>
      <c r="E50" s="179" t="s">
        <v>260</v>
      </c>
      <c r="F50" s="177"/>
      <c r="G50" s="177"/>
      <c r="H50" s="177"/>
      <c r="I50" s="189"/>
      <c r="J50" s="158"/>
      <c r="K50" s="158"/>
      <c r="L50" s="172"/>
      <c r="M50" s="173">
        <v>92</v>
      </c>
      <c r="N50" s="174"/>
      <c r="Q50" s="49">
        <v>92400000</v>
      </c>
      <c r="AF50" s="222"/>
    </row>
    <row r="51" spans="1:32" s="49" customFormat="1">
      <c r="A51" s="1" t="s">
        <v>291</v>
      </c>
      <c r="B51" s="3"/>
      <c r="C51" s="180" t="s">
        <v>292</v>
      </c>
      <c r="D51" s="181"/>
      <c r="E51" s="182"/>
      <c r="F51" s="183"/>
      <c r="G51" s="183"/>
      <c r="H51" s="183"/>
      <c r="I51" s="190"/>
      <c r="J51" s="181"/>
      <c r="K51" s="181"/>
      <c r="L51" s="184"/>
      <c r="M51" s="185">
        <v>-1258</v>
      </c>
      <c r="N51" s="186" t="s">
        <v>338</v>
      </c>
      <c r="Q51" s="49">
        <f>IF(AND(Q45="-",Q48="-"),"-",SUM(Q48)-SUM(Q45))</f>
        <v>-1258253283</v>
      </c>
      <c r="AF51" s="222"/>
    </row>
    <row r="52" spans="1:32" s="49" customFormat="1">
      <c r="A52" s="1" t="s">
        <v>301</v>
      </c>
      <c r="B52" s="3"/>
      <c r="C52" s="305" t="s">
        <v>302</v>
      </c>
      <c r="D52" s="306"/>
      <c r="E52" s="306"/>
      <c r="F52" s="306"/>
      <c r="G52" s="306"/>
      <c r="H52" s="306"/>
      <c r="I52" s="306"/>
      <c r="J52" s="306"/>
      <c r="K52" s="306"/>
      <c r="L52" s="307"/>
      <c r="M52" s="185">
        <v>-355</v>
      </c>
      <c r="N52" s="186"/>
      <c r="Q52" s="49">
        <f>IF(AND(Q29="-",Q43="-",Q51="-"),"-",SUM(Q29,Q43,Q51))</f>
        <v>-355272981</v>
      </c>
      <c r="AF52" s="222"/>
    </row>
    <row r="53" spans="1:32" s="49" customFormat="1" ht="14.25" thickBot="1">
      <c r="A53" s="1" t="s">
        <v>303</v>
      </c>
      <c r="B53" s="3"/>
      <c r="C53" s="283" t="s">
        <v>304</v>
      </c>
      <c r="D53" s="284"/>
      <c r="E53" s="284"/>
      <c r="F53" s="284"/>
      <c r="G53" s="284"/>
      <c r="H53" s="284"/>
      <c r="I53" s="284"/>
      <c r="J53" s="284"/>
      <c r="K53" s="284"/>
      <c r="L53" s="285"/>
      <c r="M53" s="185">
        <v>3004</v>
      </c>
      <c r="N53" s="186"/>
      <c r="Q53" s="49">
        <v>3004003116</v>
      </c>
      <c r="AF53" s="222"/>
    </row>
    <row r="54" spans="1:32" s="49" customFormat="1" ht="14.25" hidden="1" thickBot="1">
      <c r="A54" s="1">
        <v>4435000</v>
      </c>
      <c r="B54" s="3"/>
      <c r="C54" s="286" t="s">
        <v>222</v>
      </c>
      <c r="D54" s="287"/>
      <c r="E54" s="287"/>
      <c r="F54" s="287"/>
      <c r="G54" s="287"/>
      <c r="H54" s="287"/>
      <c r="I54" s="287"/>
      <c r="J54" s="287"/>
      <c r="K54" s="287"/>
      <c r="L54" s="288"/>
      <c r="M54" s="191" t="s">
        <v>337</v>
      </c>
      <c r="N54" s="186"/>
      <c r="Q54" s="49" t="s">
        <v>340</v>
      </c>
      <c r="AF54" s="222"/>
    </row>
    <row r="55" spans="1:32" s="49" customFormat="1" ht="14.25" thickBot="1">
      <c r="A55" s="1" t="s">
        <v>305</v>
      </c>
      <c r="B55" s="3"/>
      <c r="C55" s="289" t="s">
        <v>306</v>
      </c>
      <c r="D55" s="290"/>
      <c r="E55" s="290"/>
      <c r="F55" s="290"/>
      <c r="G55" s="290"/>
      <c r="H55" s="290"/>
      <c r="I55" s="290"/>
      <c r="J55" s="290"/>
      <c r="K55" s="290"/>
      <c r="L55" s="291"/>
      <c r="M55" s="192">
        <v>2649</v>
      </c>
      <c r="N55" s="193"/>
      <c r="Q55" s="49">
        <f>IF(COUNTIF(Q52:Q54,"-")=COUNTA(Q52:Q54),"-",SUM(Q52:Q54))</f>
        <v>2648730135</v>
      </c>
      <c r="AF55" s="222"/>
    </row>
    <row r="56" spans="1:32" s="49" customFormat="1" ht="14.25" thickBot="1">
      <c r="A56" s="1"/>
      <c r="B56" s="3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5"/>
      <c r="N56" s="196"/>
      <c r="AF56" s="222"/>
    </row>
    <row r="57" spans="1:32" s="49" customFormat="1">
      <c r="A57" s="1" t="s">
        <v>307</v>
      </c>
      <c r="B57" s="3"/>
      <c r="C57" s="197" t="s">
        <v>308</v>
      </c>
      <c r="D57" s="198"/>
      <c r="E57" s="198"/>
      <c r="F57" s="198"/>
      <c r="G57" s="198"/>
      <c r="H57" s="198"/>
      <c r="I57" s="198"/>
      <c r="J57" s="198"/>
      <c r="K57" s="198"/>
      <c r="L57" s="198"/>
      <c r="M57" s="199">
        <v>387</v>
      </c>
      <c r="N57" s="200"/>
      <c r="Q57" s="49">
        <v>386584548</v>
      </c>
      <c r="AF57" s="222"/>
    </row>
    <row r="58" spans="1:32" s="49" customFormat="1">
      <c r="A58" s="1" t="s">
        <v>309</v>
      </c>
      <c r="B58" s="3"/>
      <c r="C58" s="201" t="s">
        <v>310</v>
      </c>
      <c r="D58" s="202"/>
      <c r="E58" s="202"/>
      <c r="F58" s="202"/>
      <c r="G58" s="202"/>
      <c r="H58" s="202"/>
      <c r="I58" s="202"/>
      <c r="J58" s="202"/>
      <c r="K58" s="202"/>
      <c r="L58" s="202"/>
      <c r="M58" s="185">
        <v>-49</v>
      </c>
      <c r="N58" s="186"/>
      <c r="Q58" s="49">
        <v>-49340790</v>
      </c>
      <c r="AF58" s="222"/>
    </row>
    <row r="59" spans="1:32" s="49" customFormat="1" ht="14.25" thickBot="1">
      <c r="A59" s="1" t="s">
        <v>311</v>
      </c>
      <c r="B59" s="3"/>
      <c r="C59" s="203" t="s">
        <v>312</v>
      </c>
      <c r="D59" s="204"/>
      <c r="E59" s="204"/>
      <c r="F59" s="204"/>
      <c r="G59" s="204"/>
      <c r="H59" s="204"/>
      <c r="I59" s="204"/>
      <c r="J59" s="204"/>
      <c r="K59" s="204"/>
      <c r="L59" s="204"/>
      <c r="M59" s="205">
        <v>337</v>
      </c>
      <c r="N59" s="206" t="s">
        <v>338</v>
      </c>
      <c r="Q59" s="49">
        <f>IF(COUNTIF(Q57:Q58,"-")=COUNTA(Q57:Q58),"-",SUM(Q57:Q58))</f>
        <v>337243758</v>
      </c>
      <c r="AF59" s="222"/>
    </row>
    <row r="60" spans="1:32" s="49" customFormat="1" ht="14.25" thickBot="1">
      <c r="A60" s="1" t="s">
        <v>313</v>
      </c>
      <c r="B60" s="3"/>
      <c r="C60" s="207" t="s">
        <v>314</v>
      </c>
      <c r="D60" s="208"/>
      <c r="E60" s="209"/>
      <c r="F60" s="210"/>
      <c r="G60" s="210"/>
      <c r="H60" s="210"/>
      <c r="I60" s="210"/>
      <c r="J60" s="208"/>
      <c r="K60" s="208"/>
      <c r="L60" s="208"/>
      <c r="M60" s="192">
        <v>2986</v>
      </c>
      <c r="N60" s="193"/>
      <c r="Q60" s="49">
        <f>IF(AND(Q55="-",Q59="-"),"-",SUM(Q55,Q59))</f>
        <v>2985973893</v>
      </c>
      <c r="AF60" s="222"/>
    </row>
    <row r="61" spans="1:32" s="49" customFormat="1" ht="6.75" customHeight="1">
      <c r="A61" s="1"/>
      <c r="B61" s="3"/>
      <c r="C61" s="157"/>
      <c r="D61" s="157"/>
      <c r="E61" s="211"/>
      <c r="F61" s="212"/>
      <c r="G61" s="212"/>
      <c r="H61" s="212"/>
      <c r="I61" s="213"/>
      <c r="J61" s="214"/>
      <c r="K61" s="214"/>
      <c r="L61" s="214"/>
      <c r="M61" s="3"/>
      <c r="N61" s="3"/>
    </row>
    <row r="62" spans="1:32" s="49" customFormat="1">
      <c r="A62" s="1"/>
      <c r="B62" s="3"/>
      <c r="C62" s="157"/>
      <c r="D62" s="215" t="s">
        <v>322</v>
      </c>
      <c r="E62" s="211"/>
      <c r="F62" s="212"/>
      <c r="G62" s="212"/>
      <c r="H62" s="212"/>
      <c r="I62" s="216"/>
      <c r="J62" s="214"/>
      <c r="K62" s="214"/>
      <c r="L62" s="214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永美 崇志</dc:creator>
  <cp:lastModifiedBy>永美 崇志</cp:lastModifiedBy>
  <cp:lastPrinted>2018-03-26T12:12:31Z</cp:lastPrinted>
  <dcterms:created xsi:type="dcterms:W3CDTF">2018-03-26T12:10:56Z</dcterms:created>
  <dcterms:modified xsi:type="dcterms:W3CDTF">2018-03-27T07:14:25Z</dcterms:modified>
</cp:coreProperties>
</file>